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04" i="1"/>
  <c r="E103" l="1"/>
  <c r="E102"/>
  <c r="E101"/>
  <c r="E100"/>
  <c r="E99"/>
  <c r="E98"/>
  <c r="E97"/>
  <c r="E96"/>
  <c r="E95"/>
  <c r="E94"/>
  <c r="E93"/>
  <c r="E92"/>
  <c r="E91"/>
  <c r="E90"/>
  <c r="E89"/>
  <c r="C88"/>
  <c r="E88" s="1"/>
  <c r="E87"/>
  <c r="E86"/>
  <c r="E85"/>
  <c r="E84"/>
  <c r="E83"/>
  <c r="C82"/>
  <c r="E82" s="1"/>
  <c r="E81"/>
  <c r="E80"/>
  <c r="E79"/>
  <c r="E78"/>
  <c r="E77"/>
  <c r="E76"/>
  <c r="E75"/>
  <c r="C74"/>
  <c r="E74" s="1"/>
  <c r="E73"/>
  <c r="E72"/>
  <c r="E71"/>
  <c r="E70"/>
  <c r="E69"/>
  <c r="E68"/>
  <c r="E67"/>
  <c r="E66"/>
  <c r="E65"/>
  <c r="E64"/>
  <c r="E63"/>
  <c r="E62"/>
  <c r="E61"/>
  <c r="C60"/>
  <c r="E60" s="1"/>
  <c r="C59"/>
  <c r="E59" s="1"/>
  <c r="C58"/>
  <c r="E58" s="1"/>
  <c r="E57"/>
  <c r="E56"/>
  <c r="E55"/>
  <c r="E54"/>
  <c r="C53"/>
  <c r="E53" s="1"/>
  <c r="E52"/>
  <c r="E51"/>
  <c r="E50"/>
  <c r="E49"/>
  <c r="E48"/>
  <c r="E47"/>
  <c r="E46"/>
  <c r="E45"/>
  <c r="C44"/>
  <c r="E44" s="1"/>
  <c r="C43"/>
  <c r="E43" s="1"/>
  <c r="E42"/>
  <c r="E41"/>
  <c r="C40"/>
  <c r="E40" s="1"/>
  <c r="E39"/>
  <c r="E38"/>
  <c r="E37"/>
  <c r="E36"/>
  <c r="E35"/>
  <c r="E34"/>
  <c r="C33"/>
  <c r="E33" s="1"/>
  <c r="E32"/>
  <c r="E31"/>
  <c r="E30"/>
  <c r="E29"/>
  <c r="E28"/>
  <c r="E27"/>
  <c r="E26"/>
  <c r="E25"/>
  <c r="C24"/>
  <c r="E24" s="1"/>
  <c r="E23"/>
  <c r="E22"/>
  <c r="C21"/>
  <c r="E21" s="1"/>
  <c r="C20"/>
  <c r="E20" s="1"/>
  <c r="E19"/>
  <c r="E18"/>
  <c r="C17"/>
  <c r="E17" s="1"/>
  <c r="E16"/>
  <c r="C15"/>
  <c r="E15" s="1"/>
  <c r="C14"/>
  <c r="E14" s="1"/>
  <c r="C13"/>
  <c r="E13" s="1"/>
  <c r="C12"/>
  <c r="E12" s="1"/>
  <c r="E11"/>
  <c r="E104" l="1"/>
</calcChain>
</file>

<file path=xl/sharedStrings.xml><?xml version="1.0" encoding="utf-8"?>
<sst xmlns="http://schemas.openxmlformats.org/spreadsheetml/2006/main" count="298" uniqueCount="132">
  <si>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</si>
  <si>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</si>
  <si>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</si>
  <si>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</si>
  <si>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</si>
  <si>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</si>
  <si>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</si>
  <si>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</si>
  <si>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</si>
  <si>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Наименование закупаемых товаров</t>
  </si>
  <si>
    <t>Всего</t>
  </si>
  <si>
    <t>"Один источник"</t>
  </si>
  <si>
    <t>Протокол № 19</t>
  </si>
  <si>
    <t xml:space="preserve"> от 15 мая 2018 г</t>
  </si>
  <si>
    <t>Дата и время: 15.05.2018 г.,  16-30 часов</t>
  </si>
  <si>
    <t>Диагностические тест-полосы для определения уровня сахара в крови к  анализатору  глюкозы ACCU-CHEK-Activ, № 50 шт/уп.</t>
  </si>
  <si>
    <t>Тест-полосы Аккутренд Глюкоза 25шт/уп. Accutrend Glucose 25str</t>
  </si>
  <si>
    <t>Тест-полосы Аккутренд Холестерин 25шт/уп.Accutrend Cholesterol 25str</t>
  </si>
  <si>
    <t>Антиген кардиолипиновый для реакции связывания комплемента (РСК) 2 мл №10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</si>
  <si>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 </t>
  </si>
  <si>
    <t>Диагностикум  бруцеллезный  жидкий  для  реакции  агглютинации   ( РА ) , 2мл/амп№10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</si>
  <si>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</si>
  <si>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Диагностические тест - полосы  (Билирубин, Уробилиноген  в моче) 
Количество полос в тубе 100шт. 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Срок хранения 2 года</t>
  </si>
  <si>
    <t>Набор для клинического анализа спиномозговой жидкости (200 иссл)состав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</si>
  <si>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 Альфа - амилаза на  200 опрАльфа - амилаза на  200 опр.   Наб. для опр-я активности альфа-амилазы в сыворотке (плазме) крови и моче методом по Каравею, 200 опр. при объеме пробы 4,8 мл. Состав набора: 1. Реагент 1 - буфер. 2. Реагент 2 - субстрат. 3. Реагент 3 - р-р йода. 4. Реагент 4 - фторид калия 250 г/л. 5. Реагент 5 - соляная кислота, 1,6 моль/л. Коэффициент вариации не более 10%, длина волны (630-690) нм, темп. инкубации 37 С , фотометрирование против воды. .    </t>
  </si>
  <si>
    <t xml:space="preserve">Креатинин, 2 х 250. Креатинин, 2 х 250. кинетический метод.Наб. для опр-я конц. креатинина в сыворотке (плазме) крови и моче псевдокинетическим методом, реакция Яффе, без депротеин., 400 мл. Состав набора: 1. Реагент 1 - пикриновая кислота, 1×200 мл. 2. Реагент 2 - натрий едкий, 1×200 мл. 3. Реагент 3 - калибратор: 17,7 ммоль/л. Чувствительность не более 20 мкмоль/л, коэффициент вариации не более 5%, длина волны 505 нм, темп. инкубации 37 С, фотометрирование против воздуха или рабочего реагента. </t>
  </si>
  <si>
    <t xml:space="preserve">Общий белок  1000 мл  Общий белок  1000 мл  колориметрический метод . Наб. для опр-я конц. общего белка в сыворотке и плазме крови биуретовым методом, 1000 мл. Состав набора: 1. Реагент 1 - биуретовый реагент, концентрат 2×100 мл. 2. Реагент 2 - калибратор. Чувствительность не более 5 г/л, коэффициент вариации не более 5%, длина волны 540 нм, темп. инкубации 18-25 С, фотометрирование против холостой пробы. </t>
  </si>
  <si>
    <t xml:space="preserve">КАЛИЙ  2х 50 мл  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</si>
  <si>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Кальций 200 мл  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</si>
  <si>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 xml:space="preserve">Натрий  4х10 млНатрий  (энзиматический колориметрический метод) 4х10 млНаб. для опр-я конц. натрия в сыворотке крови энзим. колор. методом, 4х10 мл. Состав набора: 1. Реагент 1 - буфер. 2. Реагент 2 - стартовый реагент. 3. Реагент 3 - лиофилизат. 4. Реагент 4 - калибратор: натрий хлористый 150 ммоль/л. 5. Реагент 5 - стоп-реагент. Чувствительность не более 100 ммоль/л, коэффициент вариации не более 7%, длина волны 420 нм (405-436 нм), темп. инкубации 37 С. </t>
  </si>
  <si>
    <t xml:space="preserve"> Наб. для опр-я концентрации общего и прямого билирубина в сыворотке крови  Наб. для опр-я концентрации общего и прямого билирубина в сыворотке крови методом Ендрассика-Грофа, 138+138 опр. Состав набора: 1. Реагент 1 - кофеиновый реагент. 2. Реагент 2 - сульфаниловая кислота. 3. Реагент 3 - натрия нитрит, 72 ммоль/л. Реагент 4 - физиологический раствор: натрия хлорид, 154 ммоль/л. 5. Реагент 5 - калибратор: билирубин 171 мкмоль/л. Чувствительность не более 5 мкмоль/л, коэффициент вариации не более 8%, длина волны 535 нм (500-560 нм), темп. инкубации 18-25 С. Срок годности 18 месяцев. </t>
  </si>
  <si>
    <t xml:space="preserve"> Наб. для опр-я активности АЛаТ в сыворотке и плазме крови  </t>
  </si>
  <si>
    <t xml:space="preserve">Наб. для опр-я активности АСаТ в сыворотке и плазме крови Наб. для опр-я активности АЛаТ в сыворотке и плазме крови методом Райтмана-Френкеля, на 1000 опр. при объеме пробы 3,05 мл. Состав набора: 1. Реагент 1 - субстратная смесь. 2. Реагент 2 - раствор 2,4 ДНФГ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Срок годности 18 месяцев. </t>
  </si>
  <si>
    <t>Глюкоза 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</si>
  <si>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Набор реагентов для определдения протромбинового времени со стандартизированным растворимым  тромбопластином с кальцием, 100 определений</t>
  </si>
  <si>
    <t>Набор реагентов для опр. активированного парциального (частичного) тромбопластиного времени АПТВ  / АЧТВ/ добавить тех.спецификации,500опр</t>
  </si>
  <si>
    <t>Набор для опр.  тромбинового  времени  на 200 макро или 400 микро определений.( состав: тромбин человека (100МЕ/мл)-2 фл, стабилизатор (1 мл) - 1 фл.,</t>
  </si>
  <si>
    <t>Набор для количественного определения  фибриногена  на 160 макро или 320 микро опр.(Фибриноген - тест   в составе 4фл х2 мл, калибратор 1фл, буфер имидазоловый концентрированный 1флх5мл, для работы работы ручным методом и на всех типах коагулометров.</t>
  </si>
  <si>
    <t xml:space="preserve">Набор  для  определения  растворимых  фибрин - моно-мерных  комплексов ( РФМК) 200 опрНабор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
       </t>
  </si>
  <si>
    <t xml:space="preserve">фискальная бумага фискальная бумага </t>
  </si>
  <si>
    <t xml:space="preserve">Изотонический раствор DiluentИзотонический раствор Diluent 10л  </t>
  </si>
  <si>
    <t xml:space="preserve">Лизирующий реагент LyseЛизирующий реагент Lyse 1л   </t>
  </si>
  <si>
    <t>Моющий раствор Rinse Моющий раствор Rinse 20л</t>
  </si>
  <si>
    <t>Энзиматический очиститель E-Z Cleanser  Энзиматический очиститель E-Z Cleanser 50 мл\бут.</t>
  </si>
  <si>
    <t xml:space="preserve">Изотонический раствор Изотонический раствор (Reagent Code) (20л/уп) cellpack pk-20 L  </t>
  </si>
  <si>
    <t>Очищающий раствор   Очищающий раствор  (Reagent Code) (50 мл/уп) CELLCLEAN CL-50</t>
  </si>
  <si>
    <t>Лизирующий раствор  Лизирующий раствор (Reagent Code)  (1,5л/уп) STROMATOLYSER-WH SWH-20.</t>
  </si>
  <si>
    <t>Бумага для принтера анализатора Бумага ЧЛ 57 мм,термо  Paper Roll</t>
  </si>
  <si>
    <t>Контрольная кровь EightCheck-N 3WP NORMAL 1* 1/5ml (Регистрация в РК)Контрольная кровь EightCheck-N 3WP NORMAL 1* 1/5ml (Регистрация в РК)</t>
  </si>
  <si>
    <t>Контрольная кровь EightCheck-N 3WP LOW 1* 1/5ml (Регистрация в РК)Контрольная кровь EightCheck-N 3WP LOW 1* 1/5ml (Регистрация в РК)</t>
  </si>
  <si>
    <t xml:space="preserve"> Контрольная кровь EightCheck-N 3WP Nigh 1* 1/5ml (Регистрация в РК)Контрольная кровь EightCheck-N 3WP Nigh 1* 1/5ml (Регистрация в РК)</t>
  </si>
  <si>
    <t xml:space="preserve">АЛАНИНАМИНОТРАНСФЕРАЗА из комплекта Анализатор биохимический -турбидиметрический  ВА400 , BioSystems S.A., ИСПАНИЯ 8х60мл+8х15мл  t+2 +8 С </t>
  </si>
  <si>
    <t xml:space="preserve">ЩЕЛОЧНАЯ ФОСФАТАЗА АМП из комплекта Анализатор биохимический-турбидиметрический ВА400   , BioSystems S.A., ИСПАНИЯ4х60мл+4х15мл  t+2 +8 С </t>
  </si>
  <si>
    <t xml:space="preserve">АЛЬФА-АМИЛАЗА ПРЯМАЯ из комплекта Анализатор биохимических-турбидиметрический ВА400 , BioSystems S.A., ИСПАНИЯ8х20мл t +2 +8C </t>
  </si>
  <si>
    <t xml:space="preserve">АСПАРТАТМИНОТРАНСФЕРАЗА  из комплекта Анализатор биохимический -турбидиметрический ВА400 , BioSystems S.A., ИСПАНИЯ 8х60мл+8х15мл   t+2 +8 С </t>
  </si>
  <si>
    <t>БИЛИРУБИН (ПРЯМОЙ) из комплекта Анализатор биохимический -турбидиметрический ВА400 , BioSystems S.A., ИСПАНИЯ 300мл  t+15 +30 С</t>
  </si>
  <si>
    <t>БИЛИРУБИН (ОБЩИЙ) из комплекта Анализатор биохимический -турбидиметрический ВА400   BioSystems S.A., ИСПАНИЯ 8x60мл+8х15мл  t +15 +30 С,</t>
  </si>
  <si>
    <t>ХОЛЕСТЕРИН  из комплекта Анализатор биохимический - турбидиметрический ВА 400  , BioSystems S.A., ИСПАНИЯ 10х60мл  t+2 +8 С</t>
  </si>
  <si>
    <t>КРЕАТИНИН из комплекта Анализатор биохимический-турбидиметрический ВА400  , BioSystems S.A., ИСПАНИЯ 600мл (10х60мл) t +15 +30 С</t>
  </si>
  <si>
    <t xml:space="preserve">ГЛЮКОЗА из комплекта Анализатор биохимический-турбидиметрический ВА400  , BioSystems S.A., ИСПАНИЯ 10х60 мл t+2 +8 С </t>
  </si>
  <si>
    <t xml:space="preserve">ЛАКТАТДЕГИДРОГЕНАЗА  из комплекта  Анализатор биохимический-турбидиметрический ВА400  , BioSystems S.A., ИСПАНИЯ8х60мл+8х15мл  t+2 +8 С </t>
  </si>
  <si>
    <t>ОБЩИЙ БЕЛОК, из комплекта Анализатор биохимический-турбидиметрический ВА400 , BioSystems S.A., ИСПАНИЯ 10х60мл t +15 +30 С</t>
  </si>
  <si>
    <t xml:space="preserve">ТРИГЛИЦЕРИДЫ из комплекта Анализатор биохимический-турбидиметрический ВА400 , BioSystems S.A., ИСПАНИЯ 10х60мл t+2 +8 С </t>
  </si>
  <si>
    <t>МОЧЕВИНА из комплекта Анализатор биохимический-турбидиметрический ВА400, , BioSystems S.A., ИСПАНИЯ  600 мл  t+2 +8 С</t>
  </si>
  <si>
    <t>МОЧЕВАЯ КИСЛОТА из комплекта Анализатор биохимический-турбидиметрический ВА400, BioSystems S.A., ИСПАНИЯ  600мл t +2 +8,</t>
  </si>
  <si>
    <t>C-REACTIVE PROTEIN-hs (CRP-hs)  из комплекта Анализатор биохимический-турбидиметрический ВА400 150 мл</t>
  </si>
  <si>
    <t>IRON-FERROZINE из комплекта Анализатор биохимический-турбидиметрический ВА400 4х60мл+4х15мл  t+2 +8 С</t>
  </si>
  <si>
    <t>RHEUMATOID FACTORS (RF) из комплекта Анализатор биохимический-турбидиметрический ВА400  4х60мл+4х15мл  t+2 +8 С</t>
  </si>
  <si>
    <t>Холестерин HDL/LDL калибратор, CHORESTEROL HDL/LDL CALIBRATOR из комплекта Анализатор биохимический автоматический А15 произвольного доступа   , BioSystems S.A. 1x1мл +2 +8 С</t>
  </si>
  <si>
    <t xml:space="preserve"> ANTI-STREPTOLYZIN О (АSО) STANDARD  из комплекта Анализатор биохимический-турбидиметрический ВА-400 , BioSystems S.A., ИСПАНИЯ  1x1ml  +2 +8 С</t>
  </si>
  <si>
    <t>C-REACTIVE PROTEIN (CRP) STANDARD из комплекта Анализатор биохимический-турбидиметрический ВА400  , BioSystems S.A., ИСПАНИЯ 1мл  +2 +8 С</t>
  </si>
  <si>
    <t xml:space="preserve">REUMATOID FACTORS STANDARD из комплекта Анализатор биохимический-турбидиметрический ВА400  , BioSystems S.A., ИСПАНИЯ1x3мл t+2 +8 С </t>
  </si>
  <si>
    <t>Билирубин стандарт, BILIRUBIN standard из комплекта Анализатор биохимический  автоматический А15 произвольного доступа , BioSystems 5 ml t +2 +8 С</t>
  </si>
  <si>
    <t>Биохимическая контрольная сыворотка уровень II, BIOCHEMISTRY CONTROL SERUM LEVEL II5x5 mL из комплекта Анализатор биохимический автоматический А15 произвольного доступа t+2 +8 С, BioSystems S.A.,</t>
  </si>
  <si>
    <t xml:space="preserve">Биохимическая контрольная сыворотка уровень I. BIOCHEMISTRY CONTROL SERUM Level  I 5x5 mL из комплекта Анализатор биохимический автоматический А15 произвольного доступа t+2 +8 С, BioSystems S.A., </t>
  </si>
  <si>
    <t xml:space="preserve">Биохимический калибратор, BIOCHEMISTRY CALIBRATOR 5x5 mL из комплекта Анализатор биохимический автоматический А15 произвольного доступа t+2 +8 С, BioSystems S.A., </t>
  </si>
  <si>
    <t>Концентрированный промывочный раствор (500мл)+15 +30 С, BioSystems S.A., ИСПАНИЯ</t>
  </si>
  <si>
    <t xml:space="preserve">Реакционный ротор для анализатора А15/25/400, BioSystems S.A., ИСПАНИЯ 10 шт. </t>
  </si>
  <si>
    <t>i-CHROMA™ Tn I (Troponin I) тропонин I 25 тестов</t>
  </si>
  <si>
    <t>Масло   иммерсионное     Масло   иммерсионное   100 мл</t>
  </si>
  <si>
    <t xml:space="preserve">Азур - Эозин  по  Романовскому Азур - Эозин  по  Романовскому ( р-р концентрат 1литр + буфер 1фл х10мл ) </t>
  </si>
  <si>
    <t>Набор  для  окраски  мазков  по  Циль Нильсену  Набор  для  окраски  мазков  по  Циль Нильсену  ( готовые  р-ры) на 100 предм. Стекол</t>
  </si>
  <si>
    <t>Набор для окраски по Папа- Николау (готовый краситель)Набор для окраски по Папа- Николау (готовый краситель)</t>
  </si>
  <si>
    <t>Натрий     лимонно - кислый   2 -х   замещенный  ч.д.а.Натрий     лимонно - кислый   2 -х   замещенный  ч.д.а.</t>
  </si>
  <si>
    <t xml:space="preserve">Сульфаниловая   кислота      х.ч.         Сульфаниловая   кислота      х.ч.                                      </t>
  </si>
  <si>
    <t>Капиляры Панченкова (для СОЭ)Капиляры Панченкова (для СОЭ)</t>
  </si>
  <si>
    <t>Карандаш  по  стеклу  и  фарфору   ( черный, синий, красный, белый )Карандаш  по  стеклу  и  фарфору   ( черный, синий, красный, белый )</t>
  </si>
  <si>
    <t xml:space="preserve">Крафт бумага 100х106 Крафт бумага 100х106 </t>
  </si>
  <si>
    <t>Палочки  стеклянные  для  помешивания  длина   22 смПалочки  стеклянные  для  помешивания  длина   22 см</t>
  </si>
  <si>
    <t xml:space="preserve">Петля  бактериологическая  нихромовая Петля  бактериологическая  нихромовая </t>
  </si>
  <si>
    <t>Планшет для определения группы крови на 50 лунок размер 190х290ммПланшет для определения группы крови на 50 лунок размер 190х290мм</t>
  </si>
  <si>
    <t>Пробирки  центрифужная   градуированная   на  10  млПробирки  центрифужная   градуированная   на  10  мл</t>
  </si>
  <si>
    <t>Планшет для определения группы крови на 50 лунок размер 190х290мм</t>
  </si>
  <si>
    <t>Пипетка- дозатор переменного объема 100-1000 мклПипетка- дозатор переменного объема 100-1000 мкл</t>
  </si>
  <si>
    <t>Наконечники 0-200 мкл (желтые)  уп/1000 шт.Наконечники 0-200 мкл (желтые)  уп/1000 шт.</t>
  </si>
  <si>
    <t>Наконечники до 1000 мкл (голубые)   уп/500 шт.Наконечники до 1000 мкл (голубые)   уп/500 шт.</t>
  </si>
  <si>
    <t>Наконечники 0,5-10,мкл уп 1000 шт.Наконечники 0,5-10,мкл уп 1000 шт.</t>
  </si>
  <si>
    <t>Цоликлон Анти-А , 10млЦоликлон Анти-А , 10мл</t>
  </si>
  <si>
    <t>Цоликлон Анти-B 1, 10млЦоликлон Анти-B 1, 10мл</t>
  </si>
  <si>
    <t>Цоликлон Анти-Д  Супер  5 млЦоликлон Анти-Д  Супер  5 мл</t>
  </si>
  <si>
    <t>Цоликлоны Анти-Келл супер  5 мл\фл.Цоликлоны Анти-Келл супер  5 мл\фл.</t>
  </si>
  <si>
    <t>Цоликлон Антиглобулиновая сыворотка 2 мл\фл.Цоликлон Антиглобулиновая сыворотка 2 мл\фл.</t>
  </si>
  <si>
    <t xml:space="preserve">Стекло  предметное  со  шлифованными  краями, для  мазков,  с  полосой  для  записи76*26*1,0 </t>
  </si>
  <si>
    <t xml:space="preserve">Метиленовый   синий    ч.д.а.  100 гр     </t>
  </si>
  <si>
    <t>Калибратор   Гемоглобина  120 г/л,  120 г/л,  1 фл  -  2 мл</t>
  </si>
  <si>
    <t xml:space="preserve">Набор для определения гемоглобина  (400 опред.) </t>
  </si>
  <si>
    <t>Раствор 33% полиглюкина 10 мл</t>
  </si>
  <si>
    <t>ТОО "БионМедСервис"</t>
  </si>
  <si>
    <t>ТОО "Альянс"</t>
  </si>
  <si>
    <t>ТОО "ЛюксТест"</t>
  </si>
  <si>
    <t>ТОО "ДиАКиТ"</t>
  </si>
  <si>
    <t>"Ценовые предложения"</t>
  </si>
  <si>
    <t xml:space="preserve">        По лотам  №№ 37,38,39,40,41,42,43,44,45,46,47,48,49,50,51,52,53,54,55,57,58,59,60,61,62,63,64,65 заключить договор с ТОО"ЛюксТест" на сумму 1881045,00 </t>
  </si>
  <si>
    <t xml:space="preserve">         (Один миллион восемьсот восемьдесят одна тысяча сорок пять )тенге способом из одного источника.</t>
  </si>
  <si>
    <t xml:space="preserve">        Закупки по лотам  №№ 1,2,3,4,5,6,8,10,13,14,15,16,17,18,22,30,31,32,33,34,35,36,66,68,73,74,76,78,79,80,84,85,86,89,90,91,92,93 заключить договор </t>
  </si>
  <si>
    <t xml:space="preserve">        Закупки по лотам  №№ 7,11,19,21,23,24,67,72,81,82 заключить договор ТОО "БионМедСервис" на сумму  184736,00 (Сто восемьдесят четыре тысячи</t>
  </si>
  <si>
    <t xml:space="preserve">        семьсот тридцать шесть) тенге способом "Ценовых предложений".</t>
  </si>
  <si>
    <t xml:space="preserve">        ТОО "БионМедСервис" на сумму  2328125,00 (Два миллиона триста двадцать восемь тысяч сто двадцать пять) тенге способом из одного источника.</t>
  </si>
  <si>
    <t xml:space="preserve">        По лоту  № 12 заключить договор с ТОО "ДиАКиТ" на сумму 4300,00 (Четыре тысячи триста) тенге способом "Ценовых предложений".</t>
  </si>
  <si>
    <t xml:space="preserve">         Члены комиссии ______________________________Смаилова Г.А.</t>
  </si>
  <si>
    <t xml:space="preserve">         Председатель комиссии: ______________________Диденко А.П.</t>
  </si>
  <si>
    <t xml:space="preserve">                                          _______________________________ Дюсенова С.Б.</t>
  </si>
  <si>
    <t xml:space="preserve">          Секретарь комиссии: __________________________________________Большакова Т.В.</t>
  </si>
  <si>
    <t>Конкурсная комиссия в составе: уполномоченного представителя  Смаиловой Г.А. - зам.директора,, Диденко А.П.-зам.директора по амбулаторно-</t>
  </si>
  <si>
    <t>рассмотрения заявок по мониторингу цен на участие в конкурсе по приобретению медикаментов.  Коммерческие предложения представили:</t>
  </si>
  <si>
    <t xml:space="preserve">        По лотам  №№ 26,27,28,29,75 заключить договор с ТОО"Альянс" на сумму 179600,00 (Сто семьдесят девять тысяч шестьсот) тенге способом </t>
  </si>
  <si>
    <t xml:space="preserve">        из одного источника.</t>
  </si>
  <si>
    <t xml:space="preserve">         Заявка поставщика ТОО "Абу Баракат" была рассмотрена комиссией, но не принята  для участия в конкурсе, основанием для отклонения ценового</t>
  </si>
  <si>
    <t xml:space="preserve">         предложения явилось несоответствие представленных поставщиком технических спецификаций товаров указанных в ценовых предложениях</t>
  </si>
  <si>
    <t xml:space="preserve">         требованиям технических спецификаций товаров, заявленных Заказчиком и размещенных в объявлении №19 от 02.05.2018 года о проведении  закупа </t>
  </si>
  <si>
    <t xml:space="preserve">         способом запроса ценовых предложений.</t>
  </si>
  <si>
    <t xml:space="preserve">поликлинической и первично медико-социальной помощи населению, Дюсеновой С.Б. 15 мая 2018 года  в 16-30 часов произвели процедуру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</si>
</sst>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6" borderId="17" applyNumberFormat="0" applyAlignment="0" applyProtection="0"/>
    <xf numFmtId="0" fontId="31" fillId="77" borderId="17" applyNumberFormat="0" applyAlignment="0" applyProtection="0"/>
    <xf numFmtId="0" fontId="32" fillId="0" borderId="0" applyNumberFormat="0" applyFill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8" borderId="9" applyNumberFormat="0" applyFont="0" applyAlignment="0" applyProtection="0"/>
    <xf numFmtId="0" fontId="49" fillId="0" borderId="0"/>
    <xf numFmtId="0" fontId="69" fillId="89" borderId="0"/>
    <xf numFmtId="167" fontId="91" fillId="0" borderId="0">
      <alignment horizontal="center"/>
    </xf>
    <xf numFmtId="0" fontId="46" fillId="89" borderId="0"/>
    <xf numFmtId="172" fontId="68" fillId="0" borderId="0"/>
    <xf numFmtId="170" fontId="68" fillId="0" borderId="0"/>
    <xf numFmtId="0" fontId="46" fillId="82" borderId="0"/>
    <xf numFmtId="0" fontId="69" fillId="93" borderId="0"/>
    <xf numFmtId="0" fontId="83" fillId="0" borderId="26"/>
    <xf numFmtId="0" fontId="46" fillId="87" borderId="0"/>
    <xf numFmtId="170" fontId="68" fillId="0" borderId="0"/>
    <xf numFmtId="0" fontId="68" fillId="125" borderId="31"/>
    <xf numFmtId="167" fontId="46" fillId="0" borderId="0"/>
    <xf numFmtId="0" fontId="61" fillId="121" borderId="5"/>
    <xf numFmtId="172" fontId="68" fillId="0" borderId="0"/>
    <xf numFmtId="0" fontId="46" fillId="101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7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4" borderId="0"/>
    <xf numFmtId="0" fontId="46" fillId="88" borderId="0"/>
    <xf numFmtId="167" fontId="46" fillId="0" borderId="0">
      <alignment horizontal="center"/>
    </xf>
    <xf numFmtId="167" fontId="78" fillId="0" borderId="0">
      <alignment horizontal="center"/>
    </xf>
    <xf numFmtId="0" fontId="56" fillId="123" borderId="0"/>
    <xf numFmtId="0" fontId="46" fillId="103" borderId="0"/>
    <xf numFmtId="167" fontId="46" fillId="0" borderId="0">
      <alignment horizontal="center"/>
    </xf>
    <xf numFmtId="0" fontId="69" fillId="90" borderId="0"/>
    <xf numFmtId="172" fontId="68" fillId="0" borderId="0"/>
    <xf numFmtId="167" fontId="46" fillId="0" borderId="0">
      <alignment horizontal="center"/>
    </xf>
    <xf numFmtId="0" fontId="69" fillId="113" borderId="0"/>
    <xf numFmtId="0" fontId="69" fillId="94" borderId="0"/>
    <xf numFmtId="0" fontId="69" fillId="110" borderId="0"/>
    <xf numFmtId="167" fontId="46" fillId="0" borderId="0">
      <alignment horizontal="center"/>
    </xf>
    <xf numFmtId="172" fontId="46" fillId="0" borderId="0"/>
    <xf numFmtId="0" fontId="69" fillId="89" borderId="0"/>
    <xf numFmtId="0" fontId="46" fillId="125" borderId="31"/>
    <xf numFmtId="167" fontId="89" fillId="0" borderId="0"/>
    <xf numFmtId="0" fontId="94" fillId="0" borderId="32"/>
    <xf numFmtId="0" fontId="46" fillId="87" borderId="0"/>
    <xf numFmtId="0" fontId="46" fillId="100" borderId="0"/>
    <xf numFmtId="0" fontId="69" fillId="111" borderId="0"/>
    <xf numFmtId="0" fontId="46" fillId="88" borderId="0"/>
    <xf numFmtId="0" fontId="46" fillId="86" borderId="0"/>
    <xf numFmtId="0" fontId="49" fillId="0" borderId="0"/>
    <xf numFmtId="0" fontId="46" fillId="90" borderId="0"/>
    <xf numFmtId="0" fontId="82" fillId="0" borderId="0"/>
    <xf numFmtId="0" fontId="70" fillId="131" borderId="30"/>
    <xf numFmtId="0" fontId="81" fillId="130" borderId="24"/>
    <xf numFmtId="167" fontId="46" fillId="0" borderId="0">
      <alignment horizontal="center"/>
    </xf>
    <xf numFmtId="0" fontId="72" fillId="0" borderId="21"/>
    <xf numFmtId="0" fontId="69" fillId="90" borderId="0"/>
    <xf numFmtId="0" fontId="69" fillId="118" borderId="0"/>
    <xf numFmtId="0" fontId="46" fillId="99" borderId="0"/>
    <xf numFmtId="0" fontId="46" fillId="88" borderId="0"/>
    <xf numFmtId="172" fontId="68" fillId="0" borderId="0"/>
    <xf numFmtId="0" fontId="69" fillId="114" borderId="0"/>
    <xf numFmtId="0" fontId="92" fillId="83" borderId="0"/>
    <xf numFmtId="167" fontId="91" fillId="0" borderId="0">
      <alignment horizontal="center"/>
    </xf>
    <xf numFmtId="167" fontId="46" fillId="0" borderId="0"/>
    <xf numFmtId="0" fontId="46" fillId="82" borderId="0"/>
    <xf numFmtId="0" fontId="80" fillId="130" borderId="25"/>
    <xf numFmtId="0" fontId="69" fillId="109" borderId="0"/>
    <xf numFmtId="0" fontId="69" fillId="93" borderId="0"/>
    <xf numFmtId="0" fontId="69" fillId="93" borderId="0"/>
    <xf numFmtId="0" fontId="69" fillId="128" borderId="0"/>
    <xf numFmtId="0" fontId="69" fillId="128" borderId="0"/>
    <xf numFmtId="0" fontId="69" fillId="127" borderId="0"/>
    <xf numFmtId="0" fontId="69" fillId="127" borderId="0"/>
    <xf numFmtId="0" fontId="69" fillId="126" borderId="0"/>
    <xf numFmtId="0" fontId="69" fillId="126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1" borderId="6"/>
    <xf numFmtId="0" fontId="68" fillId="125" borderId="9"/>
    <xf numFmtId="167" fontId="46" fillId="0" borderId="0"/>
    <xf numFmtId="167" fontId="46" fillId="0" borderId="0"/>
    <xf numFmtId="0" fontId="73" fillId="0" borderId="0"/>
    <xf numFmtId="0" fontId="69" fillId="95" borderId="0"/>
    <xf numFmtId="172" fontId="68" fillId="0" borderId="0"/>
    <xf numFmtId="167" fontId="46" fillId="0" borderId="0"/>
    <xf numFmtId="0" fontId="46" fillId="86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0" borderId="0"/>
    <xf numFmtId="0" fontId="49" fillId="0" borderId="0">
      <alignment horizontal="center"/>
    </xf>
    <xf numFmtId="0" fontId="69" fillId="116" borderId="0"/>
    <xf numFmtId="172" fontId="68" fillId="0" borderId="0"/>
    <xf numFmtId="0" fontId="49" fillId="0" borderId="0">
      <alignment horizontal="center"/>
    </xf>
    <xf numFmtId="0" fontId="69" fillId="95" borderId="0"/>
    <xf numFmtId="0" fontId="49" fillId="0" borderId="0">
      <alignment horizontal="center"/>
    </xf>
    <xf numFmtId="0" fontId="46" fillId="85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0" borderId="0"/>
    <xf numFmtId="0" fontId="80" fillId="130" borderId="25"/>
    <xf numFmtId="0" fontId="81" fillId="130" borderId="24"/>
    <xf numFmtId="0" fontId="46" fillId="83" borderId="0"/>
    <xf numFmtId="0" fontId="51" fillId="0" borderId="0"/>
    <xf numFmtId="0" fontId="51" fillId="0" borderId="0"/>
    <xf numFmtId="0" fontId="46" fillId="90" borderId="0"/>
    <xf numFmtId="167" fontId="78" fillId="0" borderId="0">
      <alignment horizontal="center"/>
    </xf>
    <xf numFmtId="0" fontId="46" fillId="89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6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4" borderId="0"/>
    <xf numFmtId="0" fontId="46" fillId="91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1" borderId="0"/>
    <xf numFmtId="0" fontId="68" fillId="0" borderId="0"/>
    <xf numFmtId="0" fontId="46" fillId="90" borderId="0"/>
    <xf numFmtId="172" fontId="46" fillId="0" borderId="0"/>
    <xf numFmtId="167" fontId="89" fillId="0" borderId="0"/>
    <xf numFmtId="0" fontId="69" fillId="115" borderId="0"/>
    <xf numFmtId="0" fontId="81" fillId="130" borderId="24"/>
    <xf numFmtId="0" fontId="69" fillId="129" borderId="0"/>
    <xf numFmtId="172" fontId="46" fillId="0" borderId="0"/>
    <xf numFmtId="172" fontId="68" fillId="0" borderId="0"/>
    <xf numFmtId="0" fontId="46" fillId="87" borderId="0"/>
    <xf numFmtId="0" fontId="46" fillId="107" borderId="0"/>
    <xf numFmtId="0" fontId="46" fillId="87" borderId="0"/>
    <xf numFmtId="0" fontId="46" fillId="85" borderId="0"/>
    <xf numFmtId="0" fontId="85" fillId="0" borderId="0"/>
    <xf numFmtId="0" fontId="79" fillId="87" borderId="24"/>
    <xf numFmtId="167" fontId="89" fillId="0" borderId="0"/>
    <xf numFmtId="0" fontId="46" fillId="86" borderId="0"/>
    <xf numFmtId="0" fontId="46" fillId="82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5" borderId="0"/>
    <xf numFmtId="0" fontId="59" fillId="87" borderId="5"/>
    <xf numFmtId="0" fontId="46" fillId="104" borderId="0"/>
    <xf numFmtId="0" fontId="79" fillId="87" borderId="24"/>
    <xf numFmtId="0" fontId="69" fillId="92" borderId="0"/>
    <xf numFmtId="0" fontId="80" fillId="130" borderId="25"/>
    <xf numFmtId="0" fontId="58" fillId="124" borderId="0"/>
    <xf numFmtId="0" fontId="87" fillId="132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4" borderId="0"/>
    <xf numFmtId="0" fontId="69" fillId="94" borderId="0"/>
    <xf numFmtId="167" fontId="88" fillId="0" borderId="0"/>
    <xf numFmtId="0" fontId="46" fillId="86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2" borderId="0"/>
    <xf numFmtId="169" fontId="46" fillId="0" borderId="0"/>
    <xf numFmtId="0" fontId="69" fillId="93" borderId="0"/>
    <xf numFmtId="0" fontId="86" fillId="0" borderId="0"/>
    <xf numFmtId="0" fontId="57" fillId="120" borderId="0"/>
    <xf numFmtId="0" fontId="81" fillId="130" borderId="24"/>
    <xf numFmtId="0" fontId="79" fillId="87" borderId="24"/>
    <xf numFmtId="0" fontId="70" fillId="131" borderId="30"/>
    <xf numFmtId="0" fontId="69" fillId="119" borderId="0"/>
    <xf numFmtId="0" fontId="46" fillId="96" borderId="0"/>
    <xf numFmtId="167" fontId="46" fillId="0" borderId="0">
      <alignment horizontal="center"/>
    </xf>
    <xf numFmtId="0" fontId="69" fillId="94" borderId="0"/>
    <xf numFmtId="43" fontId="49" fillId="0" borderId="0" applyFont="0" applyFill="0" applyBorder="0" applyAlignment="0" applyProtection="0"/>
    <xf numFmtId="167" fontId="46" fillId="0" borderId="0"/>
    <xf numFmtId="0" fontId="69" fillId="90" borderId="0"/>
    <xf numFmtId="0" fontId="46" fillId="86" borderId="0"/>
    <xf numFmtId="172" fontId="68" fillId="0" borderId="0"/>
    <xf numFmtId="0" fontId="80" fillId="130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5" applyNumberFormat="0" applyAlignment="0" applyProtection="0"/>
    <xf numFmtId="0" fontId="60" fillId="6" borderId="6" applyNumberFormat="0" applyAlignment="0" applyProtection="0"/>
    <xf numFmtId="0" fontId="61" fillId="6" borderId="5" applyNumberFormat="0" applyAlignment="0" applyProtection="0"/>
    <xf numFmtId="0" fontId="62" fillId="0" borderId="7" applyNumberFormat="0" applyFill="0" applyAlignment="0" applyProtection="0"/>
    <xf numFmtId="0" fontId="63" fillId="7" borderId="8" applyNumberFormat="0" applyAlignment="0" applyProtection="0"/>
    <xf numFmtId="0" fontId="64" fillId="0" borderId="0" applyNumberFormat="0" applyFill="0" applyBorder="0" applyAlignment="0" applyProtection="0"/>
    <xf numFmtId="0" fontId="49" fillId="8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67" fillId="32" borderId="0" applyNumberFormat="0" applyBorder="0" applyAlignment="0" applyProtection="0"/>
    <xf numFmtId="0" fontId="46" fillId="85" borderId="0"/>
    <xf numFmtId="0" fontId="49" fillId="0" borderId="0"/>
    <xf numFmtId="0" fontId="51" fillId="0" borderId="0"/>
    <xf numFmtId="0" fontId="46" fillId="102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7" borderId="0"/>
    <xf numFmtId="167" fontId="89" fillId="0" borderId="0"/>
    <xf numFmtId="0" fontId="46" fillId="105" borderId="0"/>
    <xf numFmtId="167" fontId="46" fillId="0" borderId="0">
      <alignment horizontal="center"/>
    </xf>
    <xf numFmtId="0" fontId="81" fillId="130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8" borderId="0"/>
    <xf numFmtId="0" fontId="46" fillId="86" borderId="0"/>
    <xf numFmtId="0" fontId="85" fillId="0" borderId="28"/>
    <xf numFmtId="0" fontId="69" fillId="92" borderId="0"/>
    <xf numFmtId="0" fontId="70" fillId="122" borderId="8"/>
    <xf numFmtId="0" fontId="79" fillId="87" borderId="24"/>
    <xf numFmtId="0" fontId="92" fillId="83" borderId="0"/>
    <xf numFmtId="0" fontId="46" fillId="88" borderId="0"/>
    <xf numFmtId="0" fontId="80" fillId="130" borderId="25"/>
    <xf numFmtId="167" fontId="90" fillId="0" borderId="0">
      <alignment horizontal="left"/>
    </xf>
    <xf numFmtId="167" fontId="46" fillId="0" borderId="0">
      <alignment horizontal="center"/>
    </xf>
    <xf numFmtId="0" fontId="46" fillId="82" borderId="0"/>
    <xf numFmtId="0" fontId="69" fillId="112" borderId="0"/>
    <xf numFmtId="0" fontId="46" fillId="98" borderId="0"/>
    <xf numFmtId="0" fontId="69" fillId="129" borderId="0"/>
    <xf numFmtId="171" fontId="68" fillId="0" borderId="0"/>
    <xf numFmtId="0" fontId="46" fillId="87" borderId="0"/>
    <xf numFmtId="167" fontId="91" fillId="0" borderId="0">
      <alignment horizontal="center"/>
    </xf>
    <xf numFmtId="167" fontId="78" fillId="0" borderId="0"/>
    <xf numFmtId="0" fontId="46" fillId="82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0" borderId="24"/>
    <xf numFmtId="0" fontId="87" fillId="132" borderId="0"/>
    <xf numFmtId="0" fontId="46" fillId="97" borderId="0"/>
    <xf numFmtId="172" fontId="68" fillId="0" borderId="0"/>
    <xf numFmtId="0" fontId="80" fillId="130" borderId="25"/>
    <xf numFmtId="0" fontId="79" fillId="87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7" borderId="24"/>
    <xf numFmtId="0" fontId="46" fillId="83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4" borderId="0"/>
    <xf numFmtId="0" fontId="95" fillId="84" borderId="0"/>
    <xf numFmtId="0" fontId="68" fillId="0" borderId="0"/>
    <xf numFmtId="0" fontId="46" fillId="98" borderId="0" applyNumberFormat="0" applyBorder="0" applyProtection="0"/>
    <xf numFmtId="0" fontId="73" fillId="0" borderId="22" applyNumberFormat="0" applyProtection="0"/>
    <xf numFmtId="0" fontId="81" fillId="130" borderId="24" applyNumberFormat="0" applyProtection="0"/>
    <xf numFmtId="0" fontId="46" fillId="86" borderId="0" applyNumberFormat="0" applyBorder="0" applyProtection="0"/>
    <xf numFmtId="0" fontId="81" fillId="130" borderId="24" applyNumberFormat="0" applyProtection="0"/>
    <xf numFmtId="0" fontId="69" fillId="90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6" borderId="0" applyNumberFormat="0" applyBorder="0" applyProtection="0"/>
    <xf numFmtId="0" fontId="46" fillId="85" borderId="0" applyNumberFormat="0" applyBorder="0" applyProtection="0"/>
    <xf numFmtId="0" fontId="69" fillId="116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80" fillId="130" borderId="25" applyNumberFormat="0" applyProtection="0"/>
    <xf numFmtId="0" fontId="69" fillId="90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67" fontId="46" fillId="0" borderId="0" applyBorder="0" applyProtection="0"/>
    <xf numFmtId="0" fontId="46" fillId="103" borderId="0" applyNumberFormat="0" applyBorder="0" applyProtection="0"/>
    <xf numFmtId="172" fontId="98" fillId="0" borderId="0" applyFont="0" applyBorder="0" applyProtection="0"/>
    <xf numFmtId="0" fontId="69" fillId="126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0" borderId="24" applyNumberFormat="0" applyProtection="0"/>
    <xf numFmtId="0" fontId="69" fillId="126" borderId="0" applyNumberFormat="0" applyBorder="0" applyProtection="0"/>
    <xf numFmtId="0" fontId="87" fillId="132" borderId="0" applyNumberFormat="0" applyBorder="0" applyProtection="0"/>
    <xf numFmtId="0" fontId="62" fillId="0" borderId="7" applyNumberFormat="0" applyProtection="0"/>
    <xf numFmtId="0" fontId="59" fillId="87" borderId="5" applyNumberFormat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1" borderId="30" applyNumberFormat="0" applyProtection="0"/>
    <xf numFmtId="0" fontId="69" fillId="114" borderId="0" applyNumberFormat="0" applyBorder="0" applyProtection="0"/>
    <xf numFmtId="0" fontId="69" fillId="89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67" fontId="96" fillId="0" borderId="0" applyBorder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46" fillId="86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7" borderId="0" applyNumberFormat="0" applyBorder="0" applyProtection="0"/>
    <xf numFmtId="0" fontId="46" fillId="86" borderId="0" applyNumberFormat="0" applyBorder="0" applyProtection="0"/>
    <xf numFmtId="0" fontId="46" fillId="99" borderId="0" applyNumberFormat="0" applyBorder="0" applyProtection="0"/>
    <xf numFmtId="167" fontId="46" fillId="0" borderId="0" applyBorder="0" applyProtection="0">
      <alignment horizontal="center"/>
    </xf>
    <xf numFmtId="0" fontId="69" fillId="119" borderId="0" applyNumberFormat="0" applyBorder="0" applyProtection="0"/>
    <xf numFmtId="167" fontId="99" fillId="0" borderId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8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7" borderId="0" applyNumberFormat="0" applyBorder="0" applyProtection="0"/>
    <xf numFmtId="0" fontId="79" fillId="87" borderId="24" applyNumberFormat="0" applyProtection="0"/>
    <xf numFmtId="0" fontId="69" fillId="94" borderId="0" applyNumberFormat="0" applyBorder="0" applyProtection="0"/>
    <xf numFmtId="167" fontId="47" fillId="0" borderId="0" applyBorder="0" applyProtection="0">
      <alignment horizontal="left"/>
    </xf>
    <xf numFmtId="0" fontId="79" fillId="87" borderId="24" applyNumberFormat="0" applyProtection="0"/>
    <xf numFmtId="167" fontId="46" fillId="0" borderId="0" applyBorder="0" applyProtection="0">
      <alignment horizontal="center"/>
    </xf>
    <xf numFmtId="0" fontId="46" fillId="90" borderId="0" applyNumberFormat="0" applyBorder="0" applyProtection="0"/>
    <xf numFmtId="0" fontId="46" fillId="87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2" borderId="0" applyNumberFormat="0" applyBorder="0" applyProtection="0"/>
    <xf numFmtId="172" fontId="98" fillId="0" borderId="0" applyFont="0" applyBorder="0" applyProtection="0"/>
    <xf numFmtId="0" fontId="69" fillId="109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1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79" fillId="87" borderId="24" applyNumberFormat="0" applyProtection="0"/>
    <xf numFmtId="0" fontId="69" fillId="110" borderId="0" applyNumberFormat="0" applyBorder="0" applyProtection="0"/>
    <xf numFmtId="0" fontId="46" fillId="89" borderId="0" applyNumberFormat="0" applyBorder="0" applyProtection="0"/>
    <xf numFmtId="172" fontId="98" fillId="0" borderId="0" applyFont="0" applyBorder="0" applyProtection="0"/>
    <xf numFmtId="0" fontId="69" fillId="89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5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46" fillId="82" borderId="0" applyNumberFormat="0" applyBorder="0" applyProtection="0"/>
    <xf numFmtId="172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46" fillId="106" borderId="0" applyNumberFormat="0" applyBorder="0" applyProtection="0"/>
    <xf numFmtId="0" fontId="61" fillId="121" borderId="5" applyNumberFormat="0" applyProtection="0"/>
    <xf numFmtId="0" fontId="79" fillId="87" borderId="24" applyNumberFormat="0" applyProtection="0"/>
    <xf numFmtId="0" fontId="69" fillId="93" borderId="0" applyNumberFormat="0" applyBorder="0" applyProtection="0"/>
    <xf numFmtId="0" fontId="46" fillId="105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46" fillId="85" borderId="0" applyNumberFormat="0" applyBorder="0" applyProtection="0"/>
    <xf numFmtId="0" fontId="69" fillId="90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3" borderId="0" applyNumberFormat="0" applyBorder="0" applyProtection="0"/>
    <xf numFmtId="0" fontId="92" fillId="83" borderId="0" applyNumberFormat="0" applyBorder="0" applyProtection="0"/>
    <xf numFmtId="0" fontId="93" fillId="0" borderId="0" applyNumberFormat="0" applyBorder="0" applyProtection="0"/>
    <xf numFmtId="0" fontId="98" fillId="125" borderId="31" applyNumberFormat="0" applyFont="0" applyProtection="0"/>
    <xf numFmtId="0" fontId="46" fillId="125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2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1" borderId="6" applyNumberFormat="0" applyProtection="0"/>
    <xf numFmtId="167" fontId="46" fillId="0" borderId="0" applyBorder="0" applyProtection="0"/>
    <xf numFmtId="0" fontId="56" fillId="123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80" fillId="130" borderId="25" applyNumberFormat="0" applyProtection="0"/>
    <xf numFmtId="0" fontId="46" fillId="102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0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3" borderId="0" applyNumberFormat="0" applyBorder="0" applyProtection="0"/>
    <xf numFmtId="167" fontId="88" fillId="0" borderId="0" applyBorder="0" applyProtection="0"/>
    <xf numFmtId="0" fontId="46" fillId="82" borderId="0" applyNumberFormat="0" applyBorder="0" applyProtection="0"/>
    <xf numFmtId="0" fontId="69" fillId="115" borderId="0" applyNumberFormat="0" applyBorder="0" applyProtection="0"/>
    <xf numFmtId="0" fontId="46" fillId="86" borderId="0" applyNumberFormat="0" applyBorder="0" applyProtection="0"/>
    <xf numFmtId="0" fontId="46" fillId="82" borderId="0" applyNumberFormat="0" applyBorder="0" applyProtection="0"/>
    <xf numFmtId="167" fontId="96" fillId="0" borderId="0" applyBorder="0" applyProtection="0"/>
    <xf numFmtId="0" fontId="58" fillId="124" borderId="0" applyNumberFormat="0" applyBorder="0" applyProtection="0"/>
    <xf numFmtId="0" fontId="69" fillId="90" borderId="0" applyNumberFormat="0" applyBorder="0" applyProtection="0"/>
    <xf numFmtId="0" fontId="46" fillId="101" borderId="0" applyNumberFormat="0" applyBorder="0" applyProtection="0"/>
    <xf numFmtId="0" fontId="46" fillId="82" borderId="0" applyNumberFormat="0" applyBorder="0" applyProtection="0"/>
    <xf numFmtId="0" fontId="69" fillId="113" borderId="0" applyNumberFormat="0" applyBorder="0" applyProtection="0"/>
    <xf numFmtId="167" fontId="46" fillId="0" borderId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69" fillId="92" borderId="0" applyNumberFormat="0" applyBorder="0" applyProtection="0"/>
    <xf numFmtId="0" fontId="69" fillId="94" borderId="0" applyNumberFormat="0" applyBorder="0" applyProtection="0"/>
    <xf numFmtId="0" fontId="69" fillId="93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46" fillId="85" borderId="0" applyNumberFormat="0" applyBorder="0" applyProtection="0"/>
    <xf numFmtId="167" fontId="100" fillId="0" borderId="0" applyBorder="0" applyProtection="0"/>
    <xf numFmtId="0" fontId="46" fillId="97" borderId="0" applyNumberFormat="0" applyBorder="0" applyProtection="0"/>
    <xf numFmtId="0" fontId="46" fillId="88" borderId="0" applyNumberFormat="0" applyBorder="0" applyProtection="0"/>
    <xf numFmtId="170" fontId="98" fillId="0" borderId="0" applyFont="0" applyBorder="0" applyProtection="0"/>
    <xf numFmtId="0" fontId="46" fillId="88" borderId="0" applyNumberFormat="0" applyBorder="0" applyProtection="0"/>
    <xf numFmtId="0" fontId="85" fillId="0" borderId="0" applyNumberFormat="0" applyBorder="0" applyProtection="0"/>
    <xf numFmtId="0" fontId="46" fillId="84" borderId="0" applyNumberFormat="0" applyBorder="0" applyProtection="0"/>
    <xf numFmtId="0" fontId="79" fillId="87" borderId="24" applyNumberFormat="0" applyProtection="0"/>
    <xf numFmtId="0" fontId="98" fillId="125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89" borderId="0" applyNumberFormat="0" applyBorder="0" applyProtection="0"/>
    <xf numFmtId="172" fontId="46" fillId="0" borderId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69" fillId="93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0" fontId="46" fillId="96" borderId="0" applyNumberFormat="0" applyBorder="0" applyProtection="0"/>
    <xf numFmtId="0" fontId="69" fillId="95" borderId="0" applyNumberFormat="0" applyBorder="0" applyProtection="0"/>
    <xf numFmtId="0" fontId="70" fillId="122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4" borderId="0" applyNumberFormat="0" applyBorder="0" applyProtection="0"/>
    <xf numFmtId="0" fontId="46" fillId="88" borderId="0" applyNumberFormat="0" applyBorder="0" applyProtection="0"/>
    <xf numFmtId="0" fontId="46" fillId="100" borderId="0" applyNumberFormat="0" applyBorder="0" applyProtection="0"/>
    <xf numFmtId="0" fontId="46" fillId="90" borderId="0" applyNumberFormat="0" applyBorder="0" applyProtection="0"/>
    <xf numFmtId="167" fontId="46" fillId="0" borderId="0" applyBorder="0" applyProtection="0"/>
    <xf numFmtId="0" fontId="46" fillId="86" borderId="0" applyNumberFormat="0" applyBorder="0" applyProtection="0"/>
    <xf numFmtId="172" fontId="98" fillId="0" borderId="0" applyFont="0" applyBorder="0" applyProtection="0"/>
    <xf numFmtId="0" fontId="57" fillId="120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69" fillId="108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2" borderId="0" applyNumberFormat="0" applyBorder="0" applyProtection="0"/>
    <xf numFmtId="0" fontId="87" fillId="132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4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2" borderId="0" applyNumberFormat="0" applyBorder="0" applyProtection="0"/>
    <xf numFmtId="0" fontId="69" fillId="111" borderId="0" applyNumberFormat="0" applyBorder="0" applyProtection="0"/>
    <xf numFmtId="0" fontId="72" fillId="0" borderId="21" applyNumberFormat="0" applyProtection="0"/>
    <xf numFmtId="0" fontId="81" fillId="130" borderId="24" applyNumberFormat="0" applyProtection="0"/>
    <xf numFmtId="0" fontId="69" fillId="93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0" borderId="25" applyNumberFormat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29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7" borderId="24" applyNumberFormat="0" applyProtection="0"/>
    <xf numFmtId="0" fontId="69" fillId="94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7" borderId="0" applyNumberFormat="0" applyBorder="0" applyProtection="0"/>
    <xf numFmtId="0" fontId="69" fillId="117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0" borderId="0" applyNumberFormat="0" applyBorder="0" applyAlignment="0" applyProtection="0"/>
    <xf numFmtId="0" fontId="19" fillId="52" borderId="0" applyNumberFormat="0" applyBorder="0" applyAlignment="0" applyProtection="0"/>
    <xf numFmtId="0" fontId="19" fillId="63" borderId="0" applyNumberFormat="0" applyBorder="0" applyAlignment="0" applyProtection="0"/>
    <xf numFmtId="0" fontId="19" fillId="59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52" borderId="0" applyNumberFormat="0" applyBorder="0" applyAlignment="0" applyProtection="0"/>
    <xf numFmtId="0" fontId="3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53" borderId="0" applyNumberFormat="0" applyBorder="0" applyAlignment="0" applyProtection="0"/>
    <xf numFmtId="0" fontId="20" fillId="52" borderId="0" applyNumberFormat="0" applyBorder="0" applyAlignment="0" applyProtection="0"/>
    <xf numFmtId="0" fontId="20" fillId="40" borderId="0" applyNumberFormat="0" applyBorder="0" applyAlignment="0" applyProtection="0"/>
    <xf numFmtId="0" fontId="20" fillId="48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164" fontId="20" fillId="0" borderId="0" applyFill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164" fontId="20" fillId="0" borderId="0" applyFill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6" fillId="74" borderId="11" applyNumberFormat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6" fillId="74" borderId="11" applyNumberFormat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5" fillId="74" borderId="12" applyNumberFormat="0" applyAlignment="0" applyProtection="0"/>
    <xf numFmtId="0" fontId="20" fillId="46" borderId="0" applyNumberFormat="0" applyBorder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51" borderId="0" applyNumberFormat="0" applyBorder="0" applyAlignment="0" applyProtection="0"/>
    <xf numFmtId="0" fontId="24" fillId="46" borderId="11" applyNumberFormat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4" fillId="46" borderId="11" applyNumberFormat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4" fillId="46" borderId="11" applyNumberForma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23" fillId="72" borderId="0" applyNumberFormat="0" applyBorder="0" applyAlignment="0" applyProtection="0"/>
    <xf numFmtId="0" fontId="23" fillId="62" borderId="0" applyNumberFormat="0" applyBorder="0" applyAlignment="0" applyProtection="0"/>
    <xf numFmtId="0" fontId="23" fillId="135" borderId="0" applyNumberFormat="0" applyBorder="0" applyAlignment="0" applyProtection="0"/>
    <xf numFmtId="0" fontId="23" fillId="135" borderId="0" applyNumberFormat="0" applyBorder="0" applyAlignment="0" applyProtection="0"/>
    <xf numFmtId="0" fontId="20" fillId="0" borderId="0"/>
    <xf numFmtId="0" fontId="23" fillId="62" borderId="0" applyNumberFormat="0" applyBorder="0" applyAlignment="0" applyProtection="0"/>
    <xf numFmtId="0" fontId="39" fillId="0" borderId="0">
      <alignment horizontal="center"/>
    </xf>
    <xf numFmtId="0" fontId="23" fillId="66" borderId="0" applyNumberFormat="0" applyBorder="0" applyAlignment="0" applyProtection="0"/>
    <xf numFmtId="0" fontId="23" fillId="60" borderId="0" applyNumberFormat="0" applyBorder="0" applyAlignment="0" applyProtection="0"/>
    <xf numFmtId="0" fontId="23" fillId="68" borderId="0" applyNumberFormat="0" applyBorder="0" applyAlignment="0" applyProtection="0"/>
    <xf numFmtId="0" fontId="23" fillId="70" borderId="0" applyNumberFormat="0" applyBorder="0" applyAlignment="0" applyProtection="0"/>
    <xf numFmtId="0" fontId="23" fillId="70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72" borderId="0" applyNumberFormat="0" applyBorder="0" applyAlignment="0" applyProtection="0"/>
    <xf numFmtId="0" fontId="24" fillId="46" borderId="11" applyNumberFormat="0" applyAlignment="0" applyProtection="0"/>
    <xf numFmtId="0" fontId="23" fillId="66" borderId="0" applyNumberFormat="0" applyBorder="0" applyAlignment="0" applyProtection="0"/>
    <xf numFmtId="0" fontId="24" fillId="46" borderId="11" applyNumberFormat="0" applyAlignment="0" applyProtection="0"/>
    <xf numFmtId="0" fontId="39" fillId="0" borderId="0">
      <alignment horizontal="center"/>
    </xf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0" borderId="0"/>
    <xf numFmtId="0" fontId="25" fillId="74" borderId="12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3" fillId="62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31" fillId="77" borderId="17" applyNumberFormat="0" applyAlignment="0" applyProtection="0"/>
    <xf numFmtId="0" fontId="23" fillId="53" borderId="0" applyNumberFormat="0" applyBorder="0" applyAlignment="0" applyProtection="0"/>
    <xf numFmtId="0" fontId="33" fillId="79" borderId="0" applyNumberFormat="0" applyBorder="0" applyAlignment="0" applyProtection="0"/>
    <xf numFmtId="0" fontId="23" fillId="51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8" borderId="0" applyNumberFormat="0" applyBorder="0" applyAlignment="0" applyProtection="0"/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39" fillId="0" borderId="0"/>
    <xf numFmtId="0" fontId="20" fillId="0" borderId="0"/>
    <xf numFmtId="0" fontId="20" fillId="133" borderId="0" applyNumberFormat="0" applyBorder="0" applyAlignment="0" applyProtection="0"/>
    <xf numFmtId="0" fontId="21" fillId="0" borderId="0"/>
    <xf numFmtId="0" fontId="20" fillId="133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6" borderId="0" applyNumberFormat="0" applyBorder="0" applyAlignment="0" applyProtection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34" fillId="37" borderId="0" applyNumberFormat="0" applyBorder="0" applyAlignment="0" applyProtection="0"/>
    <xf numFmtId="0" fontId="20" fillId="35" borderId="0" applyNumberFormat="0" applyBorder="0" applyAlignment="0" applyProtection="0"/>
    <xf numFmtId="0" fontId="104" fillId="81" borderId="18" applyNumberFormat="0" applyAlignment="0" applyProtection="0"/>
    <xf numFmtId="0" fontId="20" fillId="35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5" borderId="0" applyNumberFormat="0" applyBorder="0" applyAlignment="0" applyProtection="0"/>
    <xf numFmtId="49" fontId="104" fillId="0" borderId="0" applyFill="0" applyBorder="0" applyAlignment="0"/>
    <xf numFmtId="0" fontId="20" fillId="35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1" fillId="0" borderId="0"/>
    <xf numFmtId="0" fontId="26" fillId="74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7" borderId="17" applyNumberFormat="0" applyAlignment="0" applyProtection="0"/>
    <xf numFmtId="0" fontId="33" fillId="79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104" fillId="81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9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58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3" fillId="62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23" fillId="64" borderId="0" applyNumberFormat="0" applyBorder="0" applyAlignment="0" applyProtection="0"/>
    <xf numFmtId="0" fontId="48" fillId="49" borderId="0" applyNumberFormat="0" applyBorder="0" applyAlignment="0" applyProtection="0"/>
    <xf numFmtId="0" fontId="23" fillId="51" borderId="0" applyNumberFormat="0" applyBorder="0" applyAlignment="0" applyProtection="0"/>
    <xf numFmtId="0" fontId="48" fillId="46" borderId="0" applyNumberFormat="0" applyBorder="0" applyAlignment="0" applyProtection="0"/>
    <xf numFmtId="0" fontId="20" fillId="41" borderId="0" applyNumberFormat="0" applyBorder="0" applyAlignment="0" applyProtection="0"/>
    <xf numFmtId="0" fontId="48" fillId="43" borderId="0" applyNumberFormat="0" applyBorder="0" applyAlignment="0" applyProtection="0"/>
    <xf numFmtId="0" fontId="20" fillId="41" borderId="0" applyNumberFormat="0" applyBorder="0" applyAlignment="0" applyProtection="0"/>
    <xf numFmtId="0" fontId="23" fillId="53" borderId="0" applyNumberFormat="0" applyBorder="0" applyAlignment="0" applyProtection="0"/>
    <xf numFmtId="0" fontId="20" fillId="37" borderId="0" applyNumberFormat="0" applyBorder="0" applyAlignment="0" applyProtection="0"/>
    <xf numFmtId="164" fontId="20" fillId="0" borderId="0" applyFill="0" applyBorder="0" applyAlignment="0" applyProtection="0"/>
    <xf numFmtId="0" fontId="23" fillId="64" borderId="0" applyNumberFormat="0" applyBorder="0" applyAlignment="0" applyProtection="0"/>
    <xf numFmtId="0" fontId="48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3" borderId="0" applyNumberFormat="0" applyBorder="0" applyAlignment="0" applyProtection="0"/>
    <xf numFmtId="9" fontId="20" fillId="0" borderId="0" applyFill="0" applyBorder="0" applyAlignment="0" applyProtection="0"/>
    <xf numFmtId="0" fontId="20" fillId="39" borderId="0" applyNumberFormat="0" applyBorder="0" applyAlignment="0" applyProtection="0"/>
    <xf numFmtId="0" fontId="20" fillId="43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60" borderId="0" applyNumberFormat="0" applyBorder="0" applyAlignment="0" applyProtection="0"/>
    <xf numFmtId="0" fontId="23" fillId="58" borderId="0" applyNumberFormat="0" applyBorder="0" applyAlignment="0" applyProtection="0"/>
    <xf numFmtId="177" fontId="20" fillId="0" borderId="0" applyFill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23" fillId="58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23" fillId="60" borderId="0" applyNumberFormat="0" applyBorder="0" applyAlignment="0" applyProtection="0"/>
    <xf numFmtId="0" fontId="48" fillId="39" borderId="0" applyNumberFormat="0" applyBorder="0" applyAlignment="0" applyProtection="0"/>
    <xf numFmtId="0" fontId="20" fillId="56" borderId="0" applyNumberFormat="0" applyBorder="0" applyAlignment="0" applyProtection="0"/>
    <xf numFmtId="0" fontId="48" fillId="136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05" fillId="70" borderId="0" applyNumberFormat="0" applyBorder="0" applyAlignment="0" applyProtection="0"/>
    <xf numFmtId="0" fontId="23" fillId="51" borderId="0" applyNumberFormat="0" applyBorder="0" applyAlignment="0" applyProtection="0"/>
    <xf numFmtId="177" fontId="20" fillId="0" borderId="0" applyFill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53" borderId="0" applyNumberFormat="0" applyBorder="0" applyAlignment="0" applyProtection="0"/>
    <xf numFmtId="0" fontId="48" fillId="81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0" fillId="56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62" borderId="0" applyNumberFormat="0" applyBorder="0" applyAlignment="0" applyProtection="0"/>
    <xf numFmtId="0" fontId="23" fillId="58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9" borderId="0" applyNumberFormat="0" applyBorder="0" applyAlignment="0" applyProtection="0"/>
    <xf numFmtId="0" fontId="23" fillId="51" borderId="0" applyNumberFormat="0" applyBorder="0" applyAlignment="0" applyProtection="0"/>
    <xf numFmtId="0" fontId="20" fillId="46" borderId="0" applyNumberFormat="0" applyBorder="0" applyAlignment="0" applyProtection="0"/>
    <xf numFmtId="0" fontId="23" fillId="5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43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6" borderId="0" applyNumberFormat="0" applyBorder="0" applyAlignment="0" applyProtection="0"/>
    <xf numFmtId="0" fontId="20" fillId="53" borderId="0" applyNumberFormat="0" applyBorder="0" applyAlignment="0" applyProtection="0"/>
    <xf numFmtId="0" fontId="23" fillId="58" borderId="0" applyNumberFormat="0" applyBorder="0" applyAlignment="0" applyProtection="0"/>
    <xf numFmtId="0" fontId="20" fillId="41" borderId="0" applyNumberFormat="0" applyBorder="0" applyAlignment="0" applyProtection="0"/>
    <xf numFmtId="0" fontId="23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53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3" borderId="0" applyNumberFormat="0" applyBorder="0" applyAlignment="0" applyProtection="0"/>
    <xf numFmtId="0" fontId="20" fillId="34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5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5" borderId="31" applyNumberFormat="0" applyFont="0" applyProtection="0"/>
    <xf numFmtId="0" fontId="20" fillId="8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40" borderId="0" applyNumberFormat="0" applyBorder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49" fillId="52" borderId="0" applyNumberFormat="0" applyBorder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67" fillId="52" borderId="0" applyNumberFormat="0" applyBorder="0" applyAlignment="0" applyProtection="0"/>
    <xf numFmtId="0" fontId="67" fillId="59" borderId="0" applyNumberFormat="0" applyBorder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67" fillId="63" borderId="0" applyNumberFormat="0" applyBorder="0" applyAlignment="0" applyProtection="0"/>
    <xf numFmtId="0" fontId="46" fillId="137" borderId="0"/>
    <xf numFmtId="0" fontId="46" fillId="137" borderId="0" applyNumberFormat="0" applyBorder="0" applyProtection="0"/>
    <xf numFmtId="0" fontId="46" fillId="139" borderId="0"/>
    <xf numFmtId="0" fontId="46" fillId="139" borderId="0" applyNumberFormat="0" applyBorder="0" applyProtection="0"/>
    <xf numFmtId="0" fontId="24" fillId="46" borderId="11" applyNumberFormat="0" applyAlignment="0" applyProtection="0"/>
    <xf numFmtId="0" fontId="69" fillId="138" borderId="0"/>
    <xf numFmtId="0" fontId="69" fillId="138" borderId="0" applyNumberFormat="0" applyBorder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42" fillId="0" borderId="0"/>
    <xf numFmtId="0" fontId="42" fillId="0" borderId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/>
    </xf>
    <xf numFmtId="0" fontId="112" fillId="0" borderId="33" xfId="174" applyFont="1" applyFill="1" applyBorder="1" applyAlignment="1" applyProtection="1">
      <alignment horizontal="left" vertical="top" wrapText="1"/>
      <protection locked="0"/>
    </xf>
    <xf numFmtId="0" fontId="112" fillId="0" borderId="33" xfId="174" applyFont="1" applyFill="1" applyBorder="1" applyAlignment="1">
      <alignment horizontal="left" vertical="top" wrapText="1"/>
    </xf>
    <xf numFmtId="16" fontId="112" fillId="0" borderId="33" xfId="0" applyNumberFormat="1" applyFont="1" applyFill="1" applyBorder="1" applyAlignment="1" applyProtection="1">
      <alignment horizontal="left" vertical="top" wrapText="1"/>
      <protection locked="0"/>
    </xf>
    <xf numFmtId="0" fontId="112" fillId="0" borderId="33" xfId="0" applyFont="1" applyFill="1" applyBorder="1" applyAlignment="1">
      <alignment horizontal="left" vertical="top" wrapText="1"/>
    </xf>
    <xf numFmtId="16" fontId="112" fillId="0" borderId="33" xfId="174" applyNumberFormat="1" applyFont="1" applyFill="1" applyBorder="1" applyAlignment="1" applyProtection="1">
      <alignment horizontal="left" vertical="top" wrapText="1"/>
      <protection locked="0"/>
    </xf>
    <xf numFmtId="0" fontId="1" fillId="0" borderId="33" xfId="174" applyFont="1" applyFill="1" applyBorder="1" applyAlignment="1" applyProtection="1">
      <alignment horizontal="left" vertical="top" wrapText="1"/>
      <protection locked="0"/>
    </xf>
    <xf numFmtId="0" fontId="18" fillId="0" borderId="33" xfId="0" applyFont="1" applyBorder="1" applyAlignment="1">
      <alignment horizontal="left" vertical="center" wrapText="1"/>
    </xf>
    <xf numFmtId="0" fontId="113" fillId="140" borderId="33" xfId="0" applyFont="1" applyFill="1" applyBorder="1" applyAlignment="1">
      <alignment horizontal="center" vertical="center" wrapText="1"/>
    </xf>
    <xf numFmtId="4" fontId="114" fillId="0" borderId="40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110" fillId="140" borderId="37" xfId="0" applyNumberFormat="1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2" fontId="115" fillId="0" borderId="40" xfId="0" applyNumberFormat="1" applyFont="1" applyFill="1" applyBorder="1" applyAlignment="1">
      <alignment horizontal="center" vertical="center" wrapText="1"/>
    </xf>
    <xf numFmtId="0" fontId="109" fillId="0" borderId="37" xfId="0" applyFont="1" applyBorder="1" applyAlignment="1">
      <alignment horizontal="center" vertical="center" wrapText="1"/>
    </xf>
    <xf numFmtId="2" fontId="115" fillId="0" borderId="40" xfId="174" applyNumberFormat="1" applyFont="1" applyFill="1" applyBorder="1" applyAlignment="1" applyProtection="1">
      <alignment horizontal="center" vertical="center" wrapText="1"/>
      <protection locked="0"/>
    </xf>
    <xf numFmtId="4" fontId="116" fillId="0" borderId="40" xfId="0" applyNumberFormat="1" applyFont="1" applyFill="1" applyBorder="1" applyAlignment="1">
      <alignment horizontal="center" vertical="center" wrapText="1"/>
    </xf>
    <xf numFmtId="0" fontId="117" fillId="140" borderId="33" xfId="0" applyFont="1" applyFill="1" applyBorder="1" applyAlignment="1">
      <alignment horizontal="center" vertical="center"/>
    </xf>
    <xf numFmtId="2" fontId="1" fillId="0" borderId="33" xfId="174" applyNumberFormat="1" applyFont="1" applyFill="1" applyBorder="1" applyAlignment="1">
      <alignment horizontal="center" vertical="center" wrapText="1"/>
    </xf>
    <xf numFmtId="0" fontId="111" fillId="140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/>
    <xf numFmtId="0" fontId="109" fillId="0" borderId="33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2" fontId="0" fillId="0" borderId="0" xfId="0" applyNumberFormat="1"/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26"/>
  <sheetViews>
    <sheetView tabSelected="1" workbookViewId="0">
      <selection activeCell="F11" sqref="F11"/>
    </sheetView>
  </sheetViews>
  <sheetFormatPr defaultRowHeight="15"/>
  <cols>
    <col min="1" max="1" width="12.7109375" customWidth="1"/>
    <col min="2" max="2" width="36.42578125" customWidth="1"/>
    <col min="3" max="3" width="9.7109375" customWidth="1"/>
    <col min="4" max="4" width="9" customWidth="1"/>
    <col min="5" max="8" width="9.85546875" customWidth="1"/>
    <col min="9" max="9" width="11.140625" customWidth="1"/>
    <col min="10" max="10" width="20.7109375" customWidth="1"/>
  </cols>
  <sheetData>
    <row r="2" spans="1:12">
      <c r="B2" s="6" t="s">
        <v>12</v>
      </c>
      <c r="C2" s="6"/>
      <c r="D2" s="6"/>
      <c r="E2" s="6"/>
      <c r="F2" s="6"/>
      <c r="G2" s="6"/>
      <c r="H2" s="6"/>
      <c r="I2" s="6"/>
    </row>
    <row r="3" spans="1:12">
      <c r="B3" s="7" t="s">
        <v>13</v>
      </c>
      <c r="C3" s="6"/>
      <c r="D3" s="6"/>
      <c r="E3" s="6"/>
      <c r="F3" s="6"/>
      <c r="G3" s="6"/>
      <c r="H3" s="6"/>
      <c r="I3" s="6"/>
    </row>
    <row r="4" spans="1:12">
      <c r="B4" s="8" t="s">
        <v>8</v>
      </c>
      <c r="C4" s="6"/>
      <c r="D4" s="6"/>
      <c r="E4" s="6"/>
      <c r="F4" s="6"/>
      <c r="G4" s="6"/>
      <c r="H4" s="6"/>
      <c r="I4" s="6"/>
    </row>
    <row r="5" spans="1:12">
      <c r="B5" s="8" t="s">
        <v>14</v>
      </c>
      <c r="C5" s="6"/>
      <c r="D5" s="6"/>
      <c r="E5" s="6"/>
      <c r="F5" s="6"/>
      <c r="G5" s="6"/>
      <c r="H5" s="6"/>
      <c r="I5" s="6"/>
    </row>
    <row r="6" spans="1:12">
      <c r="B6" s="8" t="s">
        <v>123</v>
      </c>
      <c r="C6" s="6"/>
      <c r="D6" s="6"/>
      <c r="E6" s="6"/>
      <c r="F6" s="6"/>
      <c r="G6" s="6"/>
      <c r="H6" s="6"/>
      <c r="I6" s="6"/>
    </row>
    <row r="7" spans="1:12">
      <c r="A7" s="1"/>
      <c r="B7" s="8" t="s">
        <v>131</v>
      </c>
      <c r="C7" s="6"/>
      <c r="D7" s="6"/>
      <c r="E7" s="6"/>
      <c r="F7" s="6"/>
      <c r="G7" s="6"/>
      <c r="H7" s="6"/>
      <c r="I7" s="6"/>
      <c r="J7" s="1"/>
      <c r="K7" s="1"/>
      <c r="L7" s="1"/>
    </row>
    <row r="8" spans="1:12" ht="15.75" thickBot="1">
      <c r="A8" s="1"/>
      <c r="B8" s="8" t="s">
        <v>124</v>
      </c>
      <c r="C8" s="6"/>
      <c r="D8" s="6"/>
      <c r="E8" s="6"/>
      <c r="F8" s="6"/>
      <c r="G8" s="6"/>
      <c r="H8" s="6"/>
      <c r="I8" s="6"/>
      <c r="J8" s="1"/>
      <c r="K8" s="1"/>
    </row>
    <row r="9" spans="1:12" ht="112.5" customHeight="1" thickBot="1">
      <c r="A9" s="12" t="s">
        <v>0</v>
      </c>
      <c r="B9" s="13" t="s">
        <v>9</v>
      </c>
      <c r="C9" s="13" t="s">
        <v>1</v>
      </c>
      <c r="D9" s="14" t="s">
        <v>2</v>
      </c>
      <c r="E9" s="39" t="s">
        <v>3</v>
      </c>
      <c r="F9" s="10" t="s">
        <v>5</v>
      </c>
      <c r="G9" s="10" t="s">
        <v>5</v>
      </c>
      <c r="H9" s="10" t="s">
        <v>5</v>
      </c>
      <c r="I9" s="10" t="s">
        <v>5</v>
      </c>
      <c r="J9" s="11" t="s">
        <v>6</v>
      </c>
      <c r="K9" s="5" t="s">
        <v>7</v>
      </c>
    </row>
    <row r="10" spans="1:12" ht="64.5">
      <c r="A10" s="2" t="s">
        <v>4</v>
      </c>
      <c r="B10" s="9"/>
      <c r="C10" s="3"/>
      <c r="D10" s="3"/>
      <c r="E10" s="38"/>
      <c r="F10" s="40" t="s">
        <v>108</v>
      </c>
      <c r="G10" s="40" t="s">
        <v>109</v>
      </c>
      <c r="H10" s="40" t="s">
        <v>110</v>
      </c>
      <c r="I10" s="40" t="s">
        <v>107</v>
      </c>
      <c r="J10" s="15"/>
      <c r="K10" s="2"/>
    </row>
    <row r="11" spans="1:12" ht="47.25">
      <c r="A11" s="37">
        <v>1</v>
      </c>
      <c r="B11" s="17" t="s">
        <v>15</v>
      </c>
      <c r="C11" s="24">
        <v>20</v>
      </c>
      <c r="D11" s="25">
        <v>6100</v>
      </c>
      <c r="E11" s="26">
        <f>C11*D11</f>
        <v>122000</v>
      </c>
      <c r="F11" s="41"/>
      <c r="G11" s="41"/>
      <c r="H11" s="41"/>
      <c r="I11" s="27">
        <v>119400</v>
      </c>
      <c r="J11" s="30" t="s">
        <v>107</v>
      </c>
      <c r="K11" s="28" t="s">
        <v>11</v>
      </c>
    </row>
    <row r="12" spans="1:12" ht="47.25">
      <c r="A12" s="43">
        <v>2</v>
      </c>
      <c r="B12" s="18" t="s">
        <v>16</v>
      </c>
      <c r="C12" s="24">
        <f>40-10</f>
        <v>30</v>
      </c>
      <c r="D12" s="25">
        <v>4120</v>
      </c>
      <c r="E12" s="26">
        <f>C12*D12</f>
        <v>123600</v>
      </c>
      <c r="F12" s="41"/>
      <c r="G12" s="41"/>
      <c r="H12" s="41"/>
      <c r="I12" s="27">
        <v>69000</v>
      </c>
      <c r="J12" s="30" t="s">
        <v>107</v>
      </c>
      <c r="K12" s="28" t="s">
        <v>11</v>
      </c>
    </row>
    <row r="13" spans="1:12" ht="47.25">
      <c r="A13" s="43">
        <v>3</v>
      </c>
      <c r="B13" s="18" t="s">
        <v>17</v>
      </c>
      <c r="C13" s="24">
        <f>30-10</f>
        <v>20</v>
      </c>
      <c r="D13" s="25">
        <v>12330</v>
      </c>
      <c r="E13" s="26">
        <f t="shared" ref="E13:E76" si="0">C13*D13</f>
        <v>246600</v>
      </c>
      <c r="F13" s="41"/>
      <c r="G13" s="41"/>
      <c r="H13" s="41"/>
      <c r="I13" s="27">
        <v>144400</v>
      </c>
      <c r="J13" s="30" t="s">
        <v>107</v>
      </c>
      <c r="K13" s="28" t="s">
        <v>11</v>
      </c>
    </row>
    <row r="14" spans="1:12" ht="47.25">
      <c r="A14" s="43">
        <v>4</v>
      </c>
      <c r="B14" s="18" t="s">
        <v>18</v>
      </c>
      <c r="C14" s="24">
        <f>4-2</f>
        <v>2</v>
      </c>
      <c r="D14" s="25">
        <v>28000</v>
      </c>
      <c r="E14" s="26">
        <f t="shared" si="0"/>
        <v>56000</v>
      </c>
      <c r="F14" s="41"/>
      <c r="G14" s="41"/>
      <c r="H14" s="41"/>
      <c r="I14" s="27">
        <v>50400</v>
      </c>
      <c r="J14" s="30" t="s">
        <v>107</v>
      </c>
      <c r="K14" s="28" t="s">
        <v>11</v>
      </c>
    </row>
    <row r="15" spans="1:12" ht="72">
      <c r="A15" s="43">
        <v>5</v>
      </c>
      <c r="B15" s="18" t="s">
        <v>19</v>
      </c>
      <c r="C15" s="24">
        <f>6-4</f>
        <v>2</v>
      </c>
      <c r="D15" s="25">
        <v>22980</v>
      </c>
      <c r="E15" s="26">
        <f t="shared" si="0"/>
        <v>45960</v>
      </c>
      <c r="F15" s="41"/>
      <c r="G15" s="41"/>
      <c r="H15" s="41"/>
      <c r="I15" s="27">
        <v>34380</v>
      </c>
      <c r="J15" s="30" t="s">
        <v>107</v>
      </c>
      <c r="K15" s="28" t="s">
        <v>11</v>
      </c>
    </row>
    <row r="16" spans="1:12" ht="47.25">
      <c r="A16" s="37">
        <v>6</v>
      </c>
      <c r="B16" s="17" t="s">
        <v>20</v>
      </c>
      <c r="C16" s="24">
        <v>1</v>
      </c>
      <c r="D16" s="29">
        <v>15980</v>
      </c>
      <c r="E16" s="26">
        <f t="shared" si="0"/>
        <v>15980</v>
      </c>
      <c r="F16" s="41"/>
      <c r="G16" s="41"/>
      <c r="H16" s="41"/>
      <c r="I16" s="27">
        <v>15400</v>
      </c>
      <c r="J16" s="30" t="s">
        <v>107</v>
      </c>
      <c r="K16" s="28" t="s">
        <v>11</v>
      </c>
    </row>
    <row r="17" spans="1:11" ht="300">
      <c r="A17" s="43">
        <v>7</v>
      </c>
      <c r="B17" s="17" t="s">
        <v>21</v>
      </c>
      <c r="C17" s="24">
        <f>70-10-8-8-20-5</f>
        <v>19</v>
      </c>
      <c r="D17" s="25">
        <v>2450</v>
      </c>
      <c r="E17" s="26">
        <f t="shared" si="0"/>
        <v>46550</v>
      </c>
      <c r="F17" s="41">
        <v>39900</v>
      </c>
      <c r="G17" s="41"/>
      <c r="H17" s="41"/>
      <c r="I17" s="27">
        <v>29336</v>
      </c>
      <c r="J17" s="30" t="s">
        <v>107</v>
      </c>
      <c r="K17" s="28" t="s">
        <v>111</v>
      </c>
    </row>
    <row r="18" spans="1:11" ht="96">
      <c r="A18" s="43">
        <v>8</v>
      </c>
      <c r="B18" s="17" t="s">
        <v>22</v>
      </c>
      <c r="C18" s="24">
        <v>3</v>
      </c>
      <c r="D18" s="25">
        <v>1910</v>
      </c>
      <c r="E18" s="26">
        <f t="shared" si="0"/>
        <v>5730</v>
      </c>
      <c r="F18" s="41"/>
      <c r="G18" s="41"/>
      <c r="H18" s="41"/>
      <c r="I18" s="27">
        <v>5682</v>
      </c>
      <c r="J18" s="30" t="s">
        <v>107</v>
      </c>
      <c r="K18" s="28" t="s">
        <v>11</v>
      </c>
    </row>
    <row r="19" spans="1:11" ht="96">
      <c r="A19" s="43">
        <v>9</v>
      </c>
      <c r="B19" s="19" t="s">
        <v>23</v>
      </c>
      <c r="C19" s="24">
        <v>1</v>
      </c>
      <c r="D19" s="25">
        <v>13640</v>
      </c>
      <c r="E19" s="26">
        <f t="shared" si="0"/>
        <v>13640</v>
      </c>
      <c r="F19" s="41"/>
      <c r="G19" s="41"/>
      <c r="H19" s="41"/>
      <c r="I19" s="27"/>
      <c r="J19" s="30"/>
      <c r="K19" s="28"/>
    </row>
    <row r="20" spans="1:11" ht="132">
      <c r="A20" s="43">
        <v>10</v>
      </c>
      <c r="B20" s="17" t="s">
        <v>24</v>
      </c>
      <c r="C20" s="24">
        <f>5-2</f>
        <v>3</v>
      </c>
      <c r="D20" s="25">
        <v>4900</v>
      </c>
      <c r="E20" s="26">
        <f t="shared" si="0"/>
        <v>14700</v>
      </c>
      <c r="F20" s="41"/>
      <c r="G20" s="41"/>
      <c r="H20" s="41"/>
      <c r="I20" s="27">
        <v>8910</v>
      </c>
      <c r="J20" s="30" t="s">
        <v>107</v>
      </c>
      <c r="K20" s="28" t="s">
        <v>11</v>
      </c>
    </row>
    <row r="21" spans="1:11" ht="144">
      <c r="A21" s="37">
        <v>11</v>
      </c>
      <c r="B21" s="17" t="s">
        <v>25</v>
      </c>
      <c r="C21" s="24">
        <f>3</f>
        <v>3</v>
      </c>
      <c r="D21" s="25">
        <v>17220</v>
      </c>
      <c r="E21" s="26">
        <f t="shared" si="0"/>
        <v>51660</v>
      </c>
      <c r="F21" s="41"/>
      <c r="G21" s="41"/>
      <c r="H21" s="41">
        <v>18000</v>
      </c>
      <c r="I21" s="27">
        <v>16497</v>
      </c>
      <c r="J21" s="30" t="s">
        <v>107</v>
      </c>
      <c r="K21" s="28" t="s">
        <v>111</v>
      </c>
    </row>
    <row r="22" spans="1:11" ht="120">
      <c r="A22" s="43">
        <v>12</v>
      </c>
      <c r="B22" s="17" t="s">
        <v>26</v>
      </c>
      <c r="C22" s="24">
        <v>2</v>
      </c>
      <c r="D22" s="25">
        <v>4000</v>
      </c>
      <c r="E22" s="26">
        <f t="shared" si="0"/>
        <v>8000</v>
      </c>
      <c r="F22" s="41"/>
      <c r="G22" s="41"/>
      <c r="H22" s="41">
        <v>4300</v>
      </c>
      <c r="I22" s="27">
        <v>5046</v>
      </c>
      <c r="J22" s="40" t="s">
        <v>110</v>
      </c>
      <c r="K22" s="28" t="s">
        <v>111</v>
      </c>
    </row>
    <row r="23" spans="1:11" ht="120">
      <c r="A23" s="43">
        <v>13</v>
      </c>
      <c r="B23" s="17" t="s">
        <v>27</v>
      </c>
      <c r="C23" s="24">
        <v>8</v>
      </c>
      <c r="D23" s="25">
        <v>22100</v>
      </c>
      <c r="E23" s="26">
        <f t="shared" si="0"/>
        <v>176800</v>
      </c>
      <c r="F23" s="41"/>
      <c r="G23" s="41"/>
      <c r="H23" s="41"/>
      <c r="I23" s="27">
        <v>142720</v>
      </c>
      <c r="J23" s="30" t="s">
        <v>107</v>
      </c>
      <c r="K23" s="28" t="s">
        <v>11</v>
      </c>
    </row>
    <row r="24" spans="1:11" ht="144">
      <c r="A24" s="43">
        <v>14</v>
      </c>
      <c r="B24" s="17" t="s">
        <v>28</v>
      </c>
      <c r="C24" s="24">
        <f>8-4</f>
        <v>4</v>
      </c>
      <c r="D24" s="25">
        <v>3920</v>
      </c>
      <c r="E24" s="26">
        <f t="shared" si="0"/>
        <v>15680</v>
      </c>
      <c r="F24" s="41"/>
      <c r="G24" s="41"/>
      <c r="H24" s="41"/>
      <c r="I24" s="27">
        <v>13200</v>
      </c>
      <c r="J24" s="30" t="s">
        <v>107</v>
      </c>
      <c r="K24" s="28" t="s">
        <v>11</v>
      </c>
    </row>
    <row r="25" spans="1:11" ht="132">
      <c r="A25" s="43">
        <v>15</v>
      </c>
      <c r="B25" s="17" t="s">
        <v>29</v>
      </c>
      <c r="C25" s="24">
        <v>2</v>
      </c>
      <c r="D25" s="25">
        <v>24800</v>
      </c>
      <c r="E25" s="26">
        <f t="shared" si="0"/>
        <v>49600</v>
      </c>
      <c r="F25" s="41"/>
      <c r="G25" s="41"/>
      <c r="H25" s="41"/>
      <c r="I25" s="27">
        <v>39100</v>
      </c>
      <c r="J25" s="30" t="s">
        <v>107</v>
      </c>
      <c r="K25" s="28" t="s">
        <v>11</v>
      </c>
    </row>
    <row r="26" spans="1:11" ht="168">
      <c r="A26" s="37">
        <v>16</v>
      </c>
      <c r="B26" s="17" t="s">
        <v>30</v>
      </c>
      <c r="C26" s="24">
        <v>2</v>
      </c>
      <c r="D26" s="25">
        <v>4830</v>
      </c>
      <c r="E26" s="26">
        <f t="shared" si="0"/>
        <v>9660</v>
      </c>
      <c r="F26" s="41"/>
      <c r="G26" s="41"/>
      <c r="H26" s="41"/>
      <c r="I26" s="27">
        <v>7880</v>
      </c>
      <c r="J26" s="30" t="s">
        <v>107</v>
      </c>
      <c r="K26" s="28" t="s">
        <v>11</v>
      </c>
    </row>
    <row r="27" spans="1:11" ht="47.25">
      <c r="A27" s="43">
        <v>17</v>
      </c>
      <c r="B27" s="17" t="s">
        <v>31</v>
      </c>
      <c r="C27" s="24">
        <v>5</v>
      </c>
      <c r="D27" s="25">
        <v>6900</v>
      </c>
      <c r="E27" s="26">
        <f t="shared" si="0"/>
        <v>34500</v>
      </c>
      <c r="F27" s="41"/>
      <c r="G27" s="41"/>
      <c r="H27" s="41"/>
      <c r="I27" s="27">
        <v>20950</v>
      </c>
      <c r="J27" s="30" t="s">
        <v>107</v>
      </c>
      <c r="K27" s="28" t="s">
        <v>11</v>
      </c>
    </row>
    <row r="28" spans="1:11" ht="156">
      <c r="A28" s="43">
        <v>18</v>
      </c>
      <c r="B28" s="17" t="s">
        <v>32</v>
      </c>
      <c r="C28" s="24">
        <v>5</v>
      </c>
      <c r="D28" s="25">
        <v>6900</v>
      </c>
      <c r="E28" s="26">
        <f t="shared" si="0"/>
        <v>34500</v>
      </c>
      <c r="F28" s="41"/>
      <c r="G28" s="41"/>
      <c r="H28" s="41"/>
      <c r="I28" s="27">
        <v>20950</v>
      </c>
      <c r="J28" s="30" t="s">
        <v>107</v>
      </c>
      <c r="K28" s="28" t="s">
        <v>11</v>
      </c>
    </row>
    <row r="29" spans="1:11" ht="144">
      <c r="A29" s="43">
        <v>19</v>
      </c>
      <c r="B29" s="17" t="s">
        <v>33</v>
      </c>
      <c r="C29" s="24">
        <v>6</v>
      </c>
      <c r="D29" s="25">
        <v>3990</v>
      </c>
      <c r="E29" s="26">
        <f t="shared" si="0"/>
        <v>23940</v>
      </c>
      <c r="F29" s="41"/>
      <c r="G29" s="41"/>
      <c r="H29" s="41">
        <v>16500</v>
      </c>
      <c r="I29" s="27">
        <v>13104</v>
      </c>
      <c r="J29" s="30" t="s">
        <v>107</v>
      </c>
      <c r="K29" s="28" t="s">
        <v>111</v>
      </c>
    </row>
    <row r="30" spans="1:11" ht="48">
      <c r="A30" s="43">
        <v>20</v>
      </c>
      <c r="B30" s="17" t="s">
        <v>34</v>
      </c>
      <c r="C30" s="24">
        <v>4</v>
      </c>
      <c r="D30" s="29">
        <v>3220</v>
      </c>
      <c r="E30" s="26">
        <f t="shared" si="0"/>
        <v>12880</v>
      </c>
      <c r="F30" s="41"/>
      <c r="G30" s="41"/>
      <c r="H30" s="41"/>
      <c r="I30" s="27"/>
      <c r="J30" s="30"/>
      <c r="K30" s="28"/>
    </row>
    <row r="31" spans="1:11" ht="48">
      <c r="A31" s="37">
        <v>21</v>
      </c>
      <c r="B31" s="17" t="s">
        <v>35</v>
      </c>
      <c r="C31" s="24">
        <v>2</v>
      </c>
      <c r="D31" s="25">
        <v>25890</v>
      </c>
      <c r="E31" s="26">
        <f t="shared" si="0"/>
        <v>51780</v>
      </c>
      <c r="F31" s="41">
        <v>42720</v>
      </c>
      <c r="G31" s="41"/>
      <c r="H31" s="41"/>
      <c r="I31" s="27">
        <v>21980</v>
      </c>
      <c r="J31" s="30" t="s">
        <v>107</v>
      </c>
      <c r="K31" s="28" t="s">
        <v>111</v>
      </c>
    </row>
    <row r="32" spans="1:11" ht="48">
      <c r="A32" s="43">
        <v>22</v>
      </c>
      <c r="B32" s="17" t="s">
        <v>36</v>
      </c>
      <c r="C32" s="24">
        <v>6</v>
      </c>
      <c r="D32" s="29">
        <v>9890</v>
      </c>
      <c r="E32" s="26">
        <f t="shared" si="0"/>
        <v>59340</v>
      </c>
      <c r="F32" s="41"/>
      <c r="G32" s="41"/>
      <c r="H32" s="41"/>
      <c r="I32" s="27">
        <v>45060</v>
      </c>
      <c r="J32" s="30" t="s">
        <v>107</v>
      </c>
      <c r="K32" s="28" t="s">
        <v>11</v>
      </c>
    </row>
    <row r="33" spans="1:11" ht="84">
      <c r="A33" s="43">
        <v>23</v>
      </c>
      <c r="B33" s="17" t="s">
        <v>37</v>
      </c>
      <c r="C33" s="24">
        <f>6-1</f>
        <v>5</v>
      </c>
      <c r="D33" s="25">
        <v>26090</v>
      </c>
      <c r="E33" s="26">
        <f t="shared" si="0"/>
        <v>130450</v>
      </c>
      <c r="F33" s="41">
        <v>125000</v>
      </c>
      <c r="G33" s="41"/>
      <c r="H33" s="41"/>
      <c r="I33" s="27">
        <v>76000</v>
      </c>
      <c r="J33" s="30" t="s">
        <v>107</v>
      </c>
      <c r="K33" s="28" t="s">
        <v>111</v>
      </c>
    </row>
    <row r="34" spans="1:11" ht="144">
      <c r="A34" s="43">
        <v>24</v>
      </c>
      <c r="B34" s="17" t="s">
        <v>38</v>
      </c>
      <c r="C34" s="24">
        <v>1</v>
      </c>
      <c r="D34" s="25">
        <v>7600</v>
      </c>
      <c r="E34" s="26">
        <f t="shared" si="0"/>
        <v>7600</v>
      </c>
      <c r="F34" s="41">
        <v>6600</v>
      </c>
      <c r="G34" s="41"/>
      <c r="H34" s="41"/>
      <c r="I34" s="27">
        <v>6200</v>
      </c>
      <c r="J34" s="30" t="s">
        <v>107</v>
      </c>
      <c r="K34" s="28" t="s">
        <v>111</v>
      </c>
    </row>
    <row r="35" spans="1:11" ht="15.75">
      <c r="A35" s="43">
        <v>25</v>
      </c>
      <c r="B35" s="18" t="s">
        <v>39</v>
      </c>
      <c r="C35" s="24">
        <v>3</v>
      </c>
      <c r="D35" s="31">
        <v>115.56</v>
      </c>
      <c r="E35" s="26">
        <f t="shared" si="0"/>
        <v>346.68</v>
      </c>
      <c r="F35" s="41"/>
      <c r="G35" s="41"/>
      <c r="H35" s="41"/>
      <c r="I35" s="27"/>
      <c r="J35" s="30"/>
      <c r="K35" s="28"/>
    </row>
    <row r="36" spans="1:11" ht="38.25">
      <c r="A36" s="37">
        <v>26</v>
      </c>
      <c r="B36" s="18" t="s">
        <v>40</v>
      </c>
      <c r="C36" s="24">
        <v>3</v>
      </c>
      <c r="D36" s="25">
        <v>25000</v>
      </c>
      <c r="E36" s="26">
        <f t="shared" si="0"/>
        <v>75000</v>
      </c>
      <c r="F36" s="41">
        <v>52200</v>
      </c>
      <c r="G36" s="41"/>
      <c r="H36" s="41"/>
      <c r="I36" s="27"/>
      <c r="J36" s="40" t="s">
        <v>108</v>
      </c>
      <c r="K36" s="28" t="s">
        <v>11</v>
      </c>
    </row>
    <row r="37" spans="1:11" ht="38.25">
      <c r="A37" s="43">
        <v>27</v>
      </c>
      <c r="B37" s="18" t="s">
        <v>41</v>
      </c>
      <c r="C37" s="24">
        <v>3</v>
      </c>
      <c r="D37" s="25">
        <v>25000</v>
      </c>
      <c r="E37" s="26">
        <f t="shared" si="0"/>
        <v>75000</v>
      </c>
      <c r="F37" s="41">
        <v>67200</v>
      </c>
      <c r="G37" s="41"/>
      <c r="H37" s="41"/>
      <c r="I37" s="27"/>
      <c r="J37" s="40" t="s">
        <v>108</v>
      </c>
      <c r="K37" s="28" t="s">
        <v>11</v>
      </c>
    </row>
    <row r="38" spans="1:11" ht="38.25">
      <c r="A38" s="43">
        <v>28</v>
      </c>
      <c r="B38" s="18" t="s">
        <v>42</v>
      </c>
      <c r="C38" s="24">
        <v>3</v>
      </c>
      <c r="D38" s="25">
        <v>20000</v>
      </c>
      <c r="E38" s="26">
        <f t="shared" si="0"/>
        <v>60000</v>
      </c>
      <c r="F38" s="41">
        <v>45000</v>
      </c>
      <c r="G38" s="41"/>
      <c r="H38" s="41"/>
      <c r="I38" s="27"/>
      <c r="J38" s="40" t="s">
        <v>108</v>
      </c>
      <c r="K38" s="28" t="s">
        <v>11</v>
      </c>
    </row>
    <row r="39" spans="1:11" ht="38.25">
      <c r="A39" s="43">
        <v>29</v>
      </c>
      <c r="B39" s="18" t="s">
        <v>43</v>
      </c>
      <c r="C39" s="24">
        <v>3</v>
      </c>
      <c r="D39" s="25">
        <v>8100</v>
      </c>
      <c r="E39" s="26">
        <f t="shared" si="0"/>
        <v>24300</v>
      </c>
      <c r="F39" s="41">
        <v>15000</v>
      </c>
      <c r="G39" s="41"/>
      <c r="H39" s="41"/>
      <c r="I39" s="27"/>
      <c r="J39" s="40" t="s">
        <v>108</v>
      </c>
      <c r="K39" s="28" t="s">
        <v>11</v>
      </c>
    </row>
    <row r="40" spans="1:11" ht="47.25">
      <c r="A40" s="43">
        <v>30</v>
      </c>
      <c r="B40" s="17" t="s">
        <v>44</v>
      </c>
      <c r="C40" s="24">
        <f>38-4-2-3-4-8</f>
        <v>17</v>
      </c>
      <c r="D40" s="25">
        <v>32526</v>
      </c>
      <c r="E40" s="26">
        <f t="shared" si="0"/>
        <v>552942</v>
      </c>
      <c r="F40" s="41"/>
      <c r="G40" s="41"/>
      <c r="H40" s="41"/>
      <c r="I40" s="27">
        <v>485180</v>
      </c>
      <c r="J40" s="30" t="s">
        <v>107</v>
      </c>
      <c r="K40" s="28" t="s">
        <v>11</v>
      </c>
    </row>
    <row r="41" spans="1:11" ht="47.25">
      <c r="A41" s="37">
        <v>31</v>
      </c>
      <c r="B41" s="17" t="s">
        <v>45</v>
      </c>
      <c r="C41" s="24">
        <v>15</v>
      </c>
      <c r="D41" s="25">
        <v>30752</v>
      </c>
      <c r="E41" s="26">
        <f t="shared" si="0"/>
        <v>461280</v>
      </c>
      <c r="F41" s="41"/>
      <c r="G41" s="41"/>
      <c r="H41" s="41"/>
      <c r="I41" s="27">
        <v>406920</v>
      </c>
      <c r="J41" s="30" t="s">
        <v>107</v>
      </c>
      <c r="K41" s="28" t="s">
        <v>11</v>
      </c>
    </row>
    <row r="42" spans="1:11" ht="47.25">
      <c r="A42" s="43">
        <v>32</v>
      </c>
      <c r="B42" s="17" t="s">
        <v>46</v>
      </c>
      <c r="C42" s="24">
        <v>4</v>
      </c>
      <c r="D42" s="25">
        <v>92846</v>
      </c>
      <c r="E42" s="26">
        <f t="shared" si="0"/>
        <v>371384</v>
      </c>
      <c r="F42" s="41"/>
      <c r="G42" s="41"/>
      <c r="H42" s="41"/>
      <c r="I42" s="27">
        <v>328760</v>
      </c>
      <c r="J42" s="30" t="s">
        <v>107</v>
      </c>
      <c r="K42" s="28" t="s">
        <v>11</v>
      </c>
    </row>
    <row r="43" spans="1:11" ht="47.25">
      <c r="A43" s="43">
        <v>33</v>
      </c>
      <c r="B43" s="17" t="s">
        <v>47</v>
      </c>
      <c r="C43" s="24">
        <f>90-30-30</f>
        <v>30</v>
      </c>
      <c r="D43" s="25">
        <v>591</v>
      </c>
      <c r="E43" s="26">
        <f t="shared" si="0"/>
        <v>17730</v>
      </c>
      <c r="F43" s="41"/>
      <c r="G43" s="41"/>
      <c r="H43" s="41"/>
      <c r="I43" s="27">
        <v>7500</v>
      </c>
      <c r="J43" s="30" t="s">
        <v>107</v>
      </c>
      <c r="K43" s="28" t="s">
        <v>11</v>
      </c>
    </row>
    <row r="44" spans="1:11" ht="48">
      <c r="A44" s="43">
        <v>34</v>
      </c>
      <c r="B44" s="17" t="s">
        <v>48</v>
      </c>
      <c r="C44" s="24">
        <f>10-2-2-2</f>
        <v>4</v>
      </c>
      <c r="D44" s="25">
        <v>10053</v>
      </c>
      <c r="E44" s="26">
        <f t="shared" si="0"/>
        <v>40212</v>
      </c>
      <c r="F44" s="41"/>
      <c r="G44" s="41"/>
      <c r="H44" s="41"/>
      <c r="I44" s="27">
        <v>33600</v>
      </c>
      <c r="J44" s="30" t="s">
        <v>107</v>
      </c>
      <c r="K44" s="28" t="s">
        <v>11</v>
      </c>
    </row>
    <row r="45" spans="1:11" ht="48">
      <c r="A45" s="43">
        <v>35</v>
      </c>
      <c r="B45" s="18" t="s">
        <v>49</v>
      </c>
      <c r="C45" s="24">
        <v>8</v>
      </c>
      <c r="D45" s="25">
        <v>10053</v>
      </c>
      <c r="E45" s="26">
        <f t="shared" si="0"/>
        <v>80424</v>
      </c>
      <c r="F45" s="41"/>
      <c r="G45" s="41"/>
      <c r="H45" s="41"/>
      <c r="I45" s="27">
        <v>67200</v>
      </c>
      <c r="J45" s="30" t="s">
        <v>107</v>
      </c>
      <c r="K45" s="28" t="s">
        <v>11</v>
      </c>
    </row>
    <row r="46" spans="1:11" ht="48">
      <c r="A46" s="37">
        <v>36</v>
      </c>
      <c r="B46" s="18" t="s">
        <v>50</v>
      </c>
      <c r="C46" s="24">
        <v>9</v>
      </c>
      <c r="D46" s="25">
        <v>10053</v>
      </c>
      <c r="E46" s="26">
        <f t="shared" si="0"/>
        <v>90477</v>
      </c>
      <c r="F46" s="41"/>
      <c r="G46" s="41"/>
      <c r="H46" s="41"/>
      <c r="I46" s="27">
        <v>75600</v>
      </c>
      <c r="J46" s="30" t="s">
        <v>107</v>
      </c>
      <c r="K46" s="28" t="s">
        <v>11</v>
      </c>
    </row>
    <row r="47" spans="1:11" ht="48">
      <c r="A47" s="43">
        <v>37</v>
      </c>
      <c r="B47" s="20" t="s">
        <v>51</v>
      </c>
      <c r="C47" s="24">
        <v>2</v>
      </c>
      <c r="D47" s="32">
        <v>64406</v>
      </c>
      <c r="E47" s="26">
        <f t="shared" si="0"/>
        <v>128812</v>
      </c>
      <c r="F47" s="41"/>
      <c r="G47" s="41">
        <v>109806</v>
      </c>
      <c r="H47" s="41"/>
      <c r="I47" s="27"/>
      <c r="J47" s="40" t="s">
        <v>109</v>
      </c>
      <c r="K47" s="28" t="s">
        <v>11</v>
      </c>
    </row>
    <row r="48" spans="1:11" ht="48">
      <c r="A48" s="43">
        <v>38</v>
      </c>
      <c r="B48" s="20" t="s">
        <v>52</v>
      </c>
      <c r="C48" s="24">
        <v>1</v>
      </c>
      <c r="D48" s="32">
        <v>39831</v>
      </c>
      <c r="E48" s="26">
        <f t="shared" si="0"/>
        <v>39831</v>
      </c>
      <c r="F48" s="41"/>
      <c r="G48" s="41">
        <v>33616</v>
      </c>
      <c r="H48" s="41"/>
      <c r="I48" s="27"/>
      <c r="J48" s="40" t="s">
        <v>109</v>
      </c>
      <c r="K48" s="28" t="s">
        <v>11</v>
      </c>
    </row>
    <row r="49" spans="1:11" ht="48">
      <c r="A49" s="43">
        <v>39</v>
      </c>
      <c r="B49" s="20" t="s">
        <v>53</v>
      </c>
      <c r="C49" s="24">
        <v>2</v>
      </c>
      <c r="D49" s="32">
        <v>132202</v>
      </c>
      <c r="E49" s="26">
        <f t="shared" si="0"/>
        <v>264404</v>
      </c>
      <c r="F49" s="41"/>
      <c r="G49" s="41">
        <v>225940</v>
      </c>
      <c r="H49" s="41"/>
      <c r="I49" s="27"/>
      <c r="J49" s="40" t="s">
        <v>109</v>
      </c>
      <c r="K49" s="28" t="s">
        <v>11</v>
      </c>
    </row>
    <row r="50" spans="1:11" ht="48">
      <c r="A50" s="43">
        <v>40</v>
      </c>
      <c r="B50" s="20" t="s">
        <v>54</v>
      </c>
      <c r="C50" s="24">
        <v>2</v>
      </c>
      <c r="D50" s="32">
        <v>64406</v>
      </c>
      <c r="E50" s="26">
        <f t="shared" si="0"/>
        <v>128812</v>
      </c>
      <c r="F50" s="41"/>
      <c r="G50" s="41">
        <v>109806</v>
      </c>
      <c r="H50" s="41"/>
      <c r="I50" s="27"/>
      <c r="J50" s="40" t="s">
        <v>109</v>
      </c>
      <c r="K50" s="28" t="s">
        <v>11</v>
      </c>
    </row>
    <row r="51" spans="1:11" ht="48">
      <c r="A51" s="37">
        <v>41</v>
      </c>
      <c r="B51" s="20" t="s">
        <v>55</v>
      </c>
      <c r="C51" s="24">
        <v>2</v>
      </c>
      <c r="D51" s="32">
        <v>14407</v>
      </c>
      <c r="E51" s="26">
        <f t="shared" si="0"/>
        <v>28814</v>
      </c>
      <c r="F51" s="41"/>
      <c r="G51" s="41">
        <v>23636</v>
      </c>
      <c r="H51" s="41"/>
      <c r="I51" s="27"/>
      <c r="J51" s="40" t="s">
        <v>109</v>
      </c>
      <c r="K51" s="28" t="s">
        <v>11</v>
      </c>
    </row>
    <row r="52" spans="1:11" ht="48">
      <c r="A52" s="43">
        <v>42</v>
      </c>
      <c r="B52" s="20" t="s">
        <v>56</v>
      </c>
      <c r="C52" s="24">
        <v>2</v>
      </c>
      <c r="D52" s="32">
        <v>27967</v>
      </c>
      <c r="E52" s="26">
        <f t="shared" si="0"/>
        <v>55934</v>
      </c>
      <c r="F52" s="41"/>
      <c r="G52" s="41">
        <v>47028</v>
      </c>
      <c r="H52" s="41"/>
      <c r="I52" s="27"/>
      <c r="J52" s="40" t="s">
        <v>109</v>
      </c>
      <c r="K52" s="28" t="s">
        <v>11</v>
      </c>
    </row>
    <row r="53" spans="1:11" ht="48">
      <c r="A53" s="43">
        <v>43</v>
      </c>
      <c r="B53" s="20" t="s">
        <v>57</v>
      </c>
      <c r="C53" s="24">
        <f>3-1</f>
        <v>2</v>
      </c>
      <c r="D53" s="32">
        <v>45762</v>
      </c>
      <c r="E53" s="26">
        <f t="shared" si="0"/>
        <v>91524</v>
      </c>
      <c r="F53" s="41"/>
      <c r="G53" s="41">
        <v>78214</v>
      </c>
      <c r="H53" s="41"/>
      <c r="I53" s="27"/>
      <c r="J53" s="40" t="s">
        <v>109</v>
      </c>
      <c r="K53" s="28" t="s">
        <v>11</v>
      </c>
    </row>
    <row r="54" spans="1:11" ht="48">
      <c r="A54" s="43">
        <v>44</v>
      </c>
      <c r="B54" s="20" t="s">
        <v>58</v>
      </c>
      <c r="C54" s="24">
        <v>3</v>
      </c>
      <c r="D54" s="32">
        <v>39332</v>
      </c>
      <c r="E54" s="26">
        <f t="shared" si="0"/>
        <v>117996</v>
      </c>
      <c r="F54" s="41"/>
      <c r="G54" s="41">
        <v>83304</v>
      </c>
      <c r="H54" s="41"/>
      <c r="I54" s="27"/>
      <c r="J54" s="40" t="s">
        <v>109</v>
      </c>
      <c r="K54" s="28" t="s">
        <v>11</v>
      </c>
    </row>
    <row r="55" spans="1:11" ht="48">
      <c r="A55" s="43">
        <v>45</v>
      </c>
      <c r="B55" s="20" t="s">
        <v>59</v>
      </c>
      <c r="C55" s="24">
        <v>4</v>
      </c>
      <c r="D55" s="32">
        <v>13559</v>
      </c>
      <c r="E55" s="26">
        <f t="shared" si="0"/>
        <v>54236</v>
      </c>
      <c r="F55" s="41"/>
      <c r="G55" s="41">
        <v>44984</v>
      </c>
      <c r="H55" s="41"/>
      <c r="I55" s="27"/>
      <c r="J55" s="40" t="s">
        <v>109</v>
      </c>
      <c r="K55" s="28" t="s">
        <v>11</v>
      </c>
    </row>
    <row r="56" spans="1:11" ht="48">
      <c r="A56" s="37">
        <v>46</v>
      </c>
      <c r="B56" s="20" t="s">
        <v>60</v>
      </c>
      <c r="C56" s="24">
        <v>1</v>
      </c>
      <c r="D56" s="32">
        <v>55084</v>
      </c>
      <c r="E56" s="26">
        <f t="shared" si="0"/>
        <v>55084</v>
      </c>
      <c r="F56" s="41"/>
      <c r="G56" s="41">
        <v>46908</v>
      </c>
      <c r="H56" s="41"/>
      <c r="I56" s="27"/>
      <c r="J56" s="40" t="s">
        <v>109</v>
      </c>
      <c r="K56" s="28" t="s">
        <v>11</v>
      </c>
    </row>
    <row r="57" spans="1:11" ht="48">
      <c r="A57" s="43">
        <v>47</v>
      </c>
      <c r="B57" s="20" t="s">
        <v>61</v>
      </c>
      <c r="C57" s="24">
        <v>3</v>
      </c>
      <c r="D57" s="32">
        <v>13559</v>
      </c>
      <c r="E57" s="26">
        <f t="shared" si="0"/>
        <v>40677</v>
      </c>
      <c r="F57" s="41"/>
      <c r="G57" s="41">
        <v>25560</v>
      </c>
      <c r="H57" s="41"/>
      <c r="I57" s="27"/>
      <c r="J57" s="40" t="s">
        <v>109</v>
      </c>
      <c r="K57" s="28" t="s">
        <v>11</v>
      </c>
    </row>
    <row r="58" spans="1:11" ht="38.25">
      <c r="A58" s="43">
        <v>48</v>
      </c>
      <c r="B58" s="20" t="s">
        <v>62</v>
      </c>
      <c r="C58" s="24">
        <f>3-1</f>
        <v>2</v>
      </c>
      <c r="D58" s="32">
        <v>119490</v>
      </c>
      <c r="E58" s="26">
        <f t="shared" si="0"/>
        <v>238980</v>
      </c>
      <c r="F58" s="41"/>
      <c r="G58" s="41">
        <v>203888</v>
      </c>
      <c r="H58" s="41"/>
      <c r="I58" s="27"/>
      <c r="J58" s="40" t="s">
        <v>109</v>
      </c>
      <c r="K58" s="28" t="s">
        <v>11</v>
      </c>
    </row>
    <row r="59" spans="1:11" ht="38.25">
      <c r="A59" s="43">
        <v>49</v>
      </c>
      <c r="B59" s="20" t="s">
        <v>63</v>
      </c>
      <c r="C59" s="24">
        <f>3-1</f>
        <v>2</v>
      </c>
      <c r="D59" s="32">
        <v>62711</v>
      </c>
      <c r="E59" s="26">
        <f t="shared" si="0"/>
        <v>125422</v>
      </c>
      <c r="F59" s="41"/>
      <c r="G59" s="41">
        <v>106656</v>
      </c>
      <c r="H59" s="41"/>
      <c r="I59" s="27"/>
      <c r="J59" s="40" t="s">
        <v>109</v>
      </c>
      <c r="K59" s="28" t="s">
        <v>11</v>
      </c>
    </row>
    <row r="60" spans="1:11" ht="48">
      <c r="A60" s="43">
        <v>50</v>
      </c>
      <c r="B60" s="20" t="s">
        <v>64</v>
      </c>
      <c r="C60" s="24">
        <f>2-1</f>
        <v>1</v>
      </c>
      <c r="D60" s="32">
        <v>51694</v>
      </c>
      <c r="E60" s="26">
        <f t="shared" si="0"/>
        <v>51694</v>
      </c>
      <c r="F60" s="41"/>
      <c r="G60" s="41">
        <v>44268</v>
      </c>
      <c r="H60" s="41"/>
      <c r="I60" s="27"/>
      <c r="J60" s="40" t="s">
        <v>109</v>
      </c>
      <c r="K60" s="28" t="s">
        <v>11</v>
      </c>
    </row>
    <row r="61" spans="1:11" ht="38.25">
      <c r="A61" s="37">
        <v>51</v>
      </c>
      <c r="B61" s="20" t="s">
        <v>65</v>
      </c>
      <c r="C61" s="24">
        <v>1</v>
      </c>
      <c r="D61" s="32">
        <v>89829</v>
      </c>
      <c r="E61" s="26">
        <f t="shared" si="0"/>
        <v>89829</v>
      </c>
      <c r="F61" s="41"/>
      <c r="G61" s="41">
        <v>76798</v>
      </c>
      <c r="H61" s="41"/>
      <c r="I61" s="27"/>
      <c r="J61" s="40" t="s">
        <v>109</v>
      </c>
      <c r="K61" s="28" t="s">
        <v>11</v>
      </c>
    </row>
    <row r="62" spans="1:11" ht="38.25">
      <c r="A62" s="43">
        <v>52</v>
      </c>
      <c r="B62" s="20" t="s">
        <v>66</v>
      </c>
      <c r="C62" s="24">
        <v>1</v>
      </c>
      <c r="D62" s="32">
        <v>49151</v>
      </c>
      <c r="E62" s="26">
        <f t="shared" si="0"/>
        <v>49151</v>
      </c>
      <c r="F62" s="41"/>
      <c r="G62" s="41">
        <v>41985</v>
      </c>
      <c r="H62" s="41"/>
      <c r="I62" s="27"/>
      <c r="J62" s="40" t="s">
        <v>109</v>
      </c>
      <c r="K62" s="28" t="s">
        <v>11</v>
      </c>
    </row>
    <row r="63" spans="1:11" ht="48">
      <c r="A63" s="43">
        <v>53</v>
      </c>
      <c r="B63" s="20" t="s">
        <v>67</v>
      </c>
      <c r="C63" s="24">
        <v>1</v>
      </c>
      <c r="D63" s="32">
        <v>138134</v>
      </c>
      <c r="E63" s="26">
        <f t="shared" si="0"/>
        <v>138134</v>
      </c>
      <c r="F63" s="41"/>
      <c r="G63" s="41">
        <v>118149</v>
      </c>
      <c r="H63" s="41"/>
      <c r="I63" s="27"/>
      <c r="J63" s="40" t="s">
        <v>109</v>
      </c>
      <c r="K63" s="28" t="s">
        <v>11</v>
      </c>
    </row>
    <row r="64" spans="1:11" ht="60">
      <c r="A64" s="43">
        <v>54</v>
      </c>
      <c r="B64" s="20" t="s">
        <v>68</v>
      </c>
      <c r="C64" s="24">
        <v>1</v>
      </c>
      <c r="D64" s="32">
        <v>7007</v>
      </c>
      <c r="E64" s="26">
        <f t="shared" si="0"/>
        <v>7007</v>
      </c>
      <c r="F64" s="41"/>
      <c r="G64" s="41">
        <v>4745</v>
      </c>
      <c r="H64" s="41"/>
      <c r="I64" s="27"/>
      <c r="J64" s="40" t="s">
        <v>109</v>
      </c>
      <c r="K64" s="28" t="s">
        <v>11</v>
      </c>
    </row>
    <row r="65" spans="1:11" ht="48">
      <c r="A65" s="43">
        <v>55</v>
      </c>
      <c r="B65" s="20" t="s">
        <v>69</v>
      </c>
      <c r="C65" s="24">
        <v>1</v>
      </c>
      <c r="D65" s="32">
        <v>11011</v>
      </c>
      <c r="E65" s="26">
        <f t="shared" si="0"/>
        <v>11011</v>
      </c>
      <c r="F65" s="41"/>
      <c r="G65" s="41">
        <v>5157</v>
      </c>
      <c r="H65" s="41"/>
      <c r="I65" s="27"/>
      <c r="J65" s="40" t="s">
        <v>109</v>
      </c>
      <c r="K65" s="28" t="s">
        <v>11</v>
      </c>
    </row>
    <row r="66" spans="1:11" ht="48">
      <c r="A66" s="37">
        <v>56</v>
      </c>
      <c r="B66" s="20" t="s">
        <v>70</v>
      </c>
      <c r="C66" s="24">
        <v>0</v>
      </c>
      <c r="D66" s="32">
        <v>19019</v>
      </c>
      <c r="E66" s="26">
        <f t="shared" si="0"/>
        <v>0</v>
      </c>
      <c r="F66" s="41"/>
      <c r="G66" s="41"/>
      <c r="H66" s="41"/>
      <c r="I66" s="27"/>
      <c r="J66" s="27"/>
      <c r="K66" s="28"/>
    </row>
    <row r="67" spans="1:11" ht="48">
      <c r="A67" s="43">
        <v>57</v>
      </c>
      <c r="B67" s="20" t="s">
        <v>71</v>
      </c>
      <c r="C67" s="24">
        <v>1</v>
      </c>
      <c r="D67" s="32">
        <v>20020</v>
      </c>
      <c r="E67" s="26">
        <f t="shared" si="0"/>
        <v>20020</v>
      </c>
      <c r="F67" s="41"/>
      <c r="G67" s="41">
        <v>9640</v>
      </c>
      <c r="H67" s="41"/>
      <c r="I67" s="27"/>
      <c r="J67" s="40" t="s">
        <v>109</v>
      </c>
      <c r="K67" s="28" t="s">
        <v>11</v>
      </c>
    </row>
    <row r="68" spans="1:11" ht="48">
      <c r="A68" s="43">
        <v>58</v>
      </c>
      <c r="B68" s="20" t="s">
        <v>72</v>
      </c>
      <c r="C68" s="24">
        <v>1</v>
      </c>
      <c r="D68" s="32">
        <v>6006</v>
      </c>
      <c r="E68" s="26">
        <f t="shared" si="0"/>
        <v>6006</v>
      </c>
      <c r="F68" s="41"/>
      <c r="G68" s="41">
        <v>2966</v>
      </c>
      <c r="H68" s="41"/>
      <c r="I68" s="27"/>
      <c r="J68" s="40" t="s">
        <v>109</v>
      </c>
      <c r="K68" s="28" t="s">
        <v>11</v>
      </c>
    </row>
    <row r="69" spans="1:11" ht="72">
      <c r="A69" s="43">
        <v>59</v>
      </c>
      <c r="B69" s="20" t="s">
        <v>73</v>
      </c>
      <c r="C69" s="24">
        <v>4</v>
      </c>
      <c r="D69" s="32">
        <v>39039</v>
      </c>
      <c r="E69" s="26">
        <f t="shared" si="0"/>
        <v>156156</v>
      </c>
      <c r="F69" s="41"/>
      <c r="G69" s="41">
        <v>76120</v>
      </c>
      <c r="H69" s="41"/>
      <c r="I69" s="27"/>
      <c r="J69" s="40" t="s">
        <v>109</v>
      </c>
      <c r="K69" s="28" t="s">
        <v>11</v>
      </c>
    </row>
    <row r="70" spans="1:11" ht="72">
      <c r="A70" s="43">
        <v>60</v>
      </c>
      <c r="B70" s="20" t="s">
        <v>74</v>
      </c>
      <c r="C70" s="24">
        <v>3</v>
      </c>
      <c r="D70" s="32">
        <v>39039</v>
      </c>
      <c r="E70" s="26">
        <f t="shared" si="0"/>
        <v>117117</v>
      </c>
      <c r="F70" s="41"/>
      <c r="G70" s="41">
        <v>57090</v>
      </c>
      <c r="H70" s="41"/>
      <c r="I70" s="27"/>
      <c r="J70" s="40" t="s">
        <v>109</v>
      </c>
      <c r="K70" s="28" t="s">
        <v>11</v>
      </c>
    </row>
    <row r="71" spans="1:11" ht="60">
      <c r="A71" s="37">
        <v>61</v>
      </c>
      <c r="B71" s="20" t="s">
        <v>75</v>
      </c>
      <c r="C71" s="24">
        <v>2</v>
      </c>
      <c r="D71" s="32">
        <v>39039</v>
      </c>
      <c r="E71" s="26">
        <f t="shared" si="0"/>
        <v>78078</v>
      </c>
      <c r="F71" s="41"/>
      <c r="G71" s="41">
        <v>38060</v>
      </c>
      <c r="H71" s="41"/>
      <c r="I71" s="27"/>
      <c r="J71" s="40" t="s">
        <v>109</v>
      </c>
      <c r="K71" s="28" t="s">
        <v>11</v>
      </c>
    </row>
    <row r="72" spans="1:11" ht="60">
      <c r="A72" s="43">
        <v>62</v>
      </c>
      <c r="B72" s="20" t="s">
        <v>75</v>
      </c>
      <c r="C72" s="24">
        <v>1</v>
      </c>
      <c r="D72" s="32">
        <v>58058</v>
      </c>
      <c r="E72" s="26">
        <f t="shared" si="0"/>
        <v>58058</v>
      </c>
      <c r="F72" s="41"/>
      <c r="G72" s="41">
        <v>28851</v>
      </c>
      <c r="H72" s="41"/>
      <c r="I72" s="27"/>
      <c r="J72" s="40" t="s">
        <v>109</v>
      </c>
      <c r="K72" s="28" t="s">
        <v>11</v>
      </c>
    </row>
    <row r="73" spans="1:11" ht="38.25">
      <c r="A73" s="43">
        <v>63</v>
      </c>
      <c r="B73" s="20" t="s">
        <v>76</v>
      </c>
      <c r="C73" s="24">
        <v>1</v>
      </c>
      <c r="D73" s="32">
        <v>119119</v>
      </c>
      <c r="E73" s="26">
        <f t="shared" si="0"/>
        <v>119119</v>
      </c>
      <c r="F73" s="41"/>
      <c r="G73" s="41">
        <v>60695</v>
      </c>
      <c r="H73" s="41"/>
      <c r="I73" s="27"/>
      <c r="J73" s="40" t="s">
        <v>109</v>
      </c>
      <c r="K73" s="28" t="s">
        <v>11</v>
      </c>
    </row>
    <row r="74" spans="1:11" ht="38.25">
      <c r="A74" s="43">
        <v>64</v>
      </c>
      <c r="B74" s="20" t="s">
        <v>77</v>
      </c>
      <c r="C74" s="24">
        <f>3-1</f>
        <v>2</v>
      </c>
      <c r="D74" s="32">
        <v>60060</v>
      </c>
      <c r="E74" s="26">
        <f t="shared" si="0"/>
        <v>120120</v>
      </c>
      <c r="F74" s="41"/>
      <c r="G74" s="41">
        <v>49300</v>
      </c>
      <c r="H74" s="41"/>
      <c r="I74" s="27"/>
      <c r="J74" s="40" t="s">
        <v>109</v>
      </c>
      <c r="K74" s="28" t="s">
        <v>11</v>
      </c>
    </row>
    <row r="75" spans="1:11" ht="38.25">
      <c r="A75" s="43">
        <v>65</v>
      </c>
      <c r="B75" s="20" t="s">
        <v>78</v>
      </c>
      <c r="C75" s="24">
        <v>3</v>
      </c>
      <c r="D75" s="25">
        <v>57040</v>
      </c>
      <c r="E75" s="26">
        <f t="shared" si="0"/>
        <v>171120</v>
      </c>
      <c r="F75" s="41"/>
      <c r="G75" s="41">
        <v>127875</v>
      </c>
      <c r="H75" s="41"/>
      <c r="I75" s="27"/>
      <c r="J75" s="40" t="s">
        <v>109</v>
      </c>
      <c r="K75" s="28" t="s">
        <v>11</v>
      </c>
    </row>
    <row r="76" spans="1:11" ht="47.25">
      <c r="A76" s="37">
        <v>66</v>
      </c>
      <c r="B76" s="17" t="s">
        <v>79</v>
      </c>
      <c r="C76" s="24">
        <v>1</v>
      </c>
      <c r="D76" s="25">
        <v>1100</v>
      </c>
      <c r="E76" s="26">
        <f t="shared" si="0"/>
        <v>1100</v>
      </c>
      <c r="F76" s="41"/>
      <c r="G76" s="41"/>
      <c r="H76" s="41"/>
      <c r="I76" s="27">
        <v>984</v>
      </c>
      <c r="J76" s="30" t="s">
        <v>107</v>
      </c>
      <c r="K76" s="28" t="s">
        <v>11</v>
      </c>
    </row>
    <row r="77" spans="1:11" ht="47.25">
      <c r="A77" s="43">
        <v>67</v>
      </c>
      <c r="B77" s="17" t="s">
        <v>80</v>
      </c>
      <c r="C77" s="24">
        <v>1</v>
      </c>
      <c r="D77" s="25">
        <v>3100</v>
      </c>
      <c r="E77" s="26">
        <f t="shared" ref="E77:E103" si="1">C77*D77</f>
        <v>3100</v>
      </c>
      <c r="F77" s="41">
        <v>2800</v>
      </c>
      <c r="G77" s="41"/>
      <c r="H77" s="41"/>
      <c r="I77" s="27">
        <v>2200</v>
      </c>
      <c r="J77" s="30" t="s">
        <v>107</v>
      </c>
      <c r="K77" s="28" t="s">
        <v>111</v>
      </c>
    </row>
    <row r="78" spans="1:11" ht="48">
      <c r="A78" s="43">
        <v>68</v>
      </c>
      <c r="B78" s="17" t="s">
        <v>81</v>
      </c>
      <c r="C78" s="24">
        <v>6</v>
      </c>
      <c r="D78" s="25">
        <v>3100</v>
      </c>
      <c r="E78" s="26">
        <f t="shared" si="1"/>
        <v>18600</v>
      </c>
      <c r="F78" s="41"/>
      <c r="G78" s="41"/>
      <c r="H78" s="41"/>
      <c r="I78" s="27">
        <v>12720</v>
      </c>
      <c r="J78" s="30" t="s">
        <v>107</v>
      </c>
      <c r="K78" s="28" t="s">
        <v>11</v>
      </c>
    </row>
    <row r="79" spans="1:11" ht="36">
      <c r="A79" s="43">
        <v>69</v>
      </c>
      <c r="B79" s="17" t="s">
        <v>82</v>
      </c>
      <c r="C79" s="24">
        <v>3</v>
      </c>
      <c r="D79" s="31">
        <v>6922.0439999999999</v>
      </c>
      <c r="E79" s="26">
        <f t="shared" si="1"/>
        <v>20766.131999999998</v>
      </c>
      <c r="F79" s="41"/>
      <c r="G79" s="41"/>
      <c r="H79" s="41"/>
      <c r="I79" s="27"/>
      <c r="J79" s="27"/>
      <c r="K79" s="28"/>
    </row>
    <row r="80" spans="1:11" ht="36">
      <c r="A80" s="43">
        <v>70</v>
      </c>
      <c r="B80" s="17" t="s">
        <v>83</v>
      </c>
      <c r="C80" s="24">
        <v>2</v>
      </c>
      <c r="D80" s="25">
        <v>5400</v>
      </c>
      <c r="E80" s="26">
        <f t="shared" si="1"/>
        <v>10800</v>
      </c>
      <c r="F80" s="41"/>
      <c r="G80" s="41"/>
      <c r="H80" s="41"/>
      <c r="I80" s="27"/>
      <c r="J80" s="27"/>
      <c r="K80" s="28"/>
    </row>
    <row r="81" spans="1:11" ht="24">
      <c r="A81" s="37">
        <v>71</v>
      </c>
      <c r="B81" s="17" t="s">
        <v>84</v>
      </c>
      <c r="C81" s="24">
        <v>2</v>
      </c>
      <c r="D81" s="31">
        <v>4965.6132000000007</v>
      </c>
      <c r="E81" s="26">
        <f t="shared" si="1"/>
        <v>9931.2264000000014</v>
      </c>
      <c r="F81" s="41"/>
      <c r="G81" s="41"/>
      <c r="H81" s="41"/>
      <c r="I81" s="27"/>
      <c r="J81" s="27"/>
      <c r="K81" s="28"/>
    </row>
    <row r="82" spans="1:11" ht="47.25">
      <c r="A82" s="43">
        <v>72</v>
      </c>
      <c r="B82" s="17" t="s">
        <v>85</v>
      </c>
      <c r="C82" s="24">
        <f>200-100</f>
        <v>100</v>
      </c>
      <c r="D82" s="25">
        <v>75</v>
      </c>
      <c r="E82" s="26">
        <f t="shared" si="1"/>
        <v>7500</v>
      </c>
      <c r="F82" s="41">
        <v>7500</v>
      </c>
      <c r="G82" s="41"/>
      <c r="H82" s="41"/>
      <c r="I82" s="27">
        <v>6200</v>
      </c>
      <c r="J82" s="30" t="s">
        <v>107</v>
      </c>
      <c r="K82" s="28" t="s">
        <v>111</v>
      </c>
    </row>
    <row r="83" spans="1:11" ht="47.25">
      <c r="A83" s="43">
        <v>73</v>
      </c>
      <c r="B83" s="17" t="s">
        <v>86</v>
      </c>
      <c r="C83" s="24">
        <v>10</v>
      </c>
      <c r="D83" s="25">
        <v>78</v>
      </c>
      <c r="E83" s="26">
        <f t="shared" si="1"/>
        <v>780</v>
      </c>
      <c r="F83" s="41"/>
      <c r="G83" s="41"/>
      <c r="H83" s="41"/>
      <c r="I83" s="27">
        <v>580</v>
      </c>
      <c r="J83" s="30" t="s">
        <v>107</v>
      </c>
      <c r="K83" s="28" t="s">
        <v>11</v>
      </c>
    </row>
    <row r="84" spans="1:11" ht="47.25">
      <c r="A84" s="43">
        <v>74</v>
      </c>
      <c r="B84" s="17" t="s">
        <v>87</v>
      </c>
      <c r="C84" s="24">
        <v>1</v>
      </c>
      <c r="D84" s="25">
        <v>1620</v>
      </c>
      <c r="E84" s="26">
        <f t="shared" si="1"/>
        <v>1620</v>
      </c>
      <c r="F84" s="41"/>
      <c r="G84" s="41"/>
      <c r="H84" s="41"/>
      <c r="I84" s="27">
        <v>750</v>
      </c>
      <c r="J84" s="30" t="s">
        <v>107</v>
      </c>
      <c r="K84" s="28" t="s">
        <v>11</v>
      </c>
    </row>
    <row r="85" spans="1:11" ht="38.25">
      <c r="A85" s="43">
        <v>75</v>
      </c>
      <c r="B85" s="17" t="s">
        <v>88</v>
      </c>
      <c r="C85" s="24">
        <v>10</v>
      </c>
      <c r="D85" s="31">
        <v>53.157600000000002</v>
      </c>
      <c r="E85" s="26">
        <f t="shared" si="1"/>
        <v>531.57600000000002</v>
      </c>
      <c r="F85" s="41">
        <v>200</v>
      </c>
      <c r="G85" s="41"/>
      <c r="H85" s="41"/>
      <c r="I85" s="27"/>
      <c r="J85" s="40" t="s">
        <v>108</v>
      </c>
      <c r="K85" s="28" t="s">
        <v>11</v>
      </c>
    </row>
    <row r="86" spans="1:11" ht="47.25">
      <c r="A86" s="37">
        <v>76</v>
      </c>
      <c r="B86" s="21" t="s">
        <v>89</v>
      </c>
      <c r="C86" s="24">
        <v>10</v>
      </c>
      <c r="D86" s="25">
        <v>1950</v>
      </c>
      <c r="E86" s="26">
        <f t="shared" si="1"/>
        <v>19500</v>
      </c>
      <c r="F86" s="41"/>
      <c r="G86" s="41"/>
      <c r="H86" s="41"/>
      <c r="I86" s="27">
        <v>7500</v>
      </c>
      <c r="J86" s="30" t="s">
        <v>107</v>
      </c>
      <c r="K86" s="28" t="s">
        <v>11</v>
      </c>
    </row>
    <row r="87" spans="1:11" ht="48">
      <c r="A87" s="43">
        <v>77</v>
      </c>
      <c r="B87" s="18" t="s">
        <v>90</v>
      </c>
      <c r="C87" s="24">
        <v>10</v>
      </c>
      <c r="D87" s="25">
        <v>550</v>
      </c>
      <c r="E87" s="26">
        <f t="shared" si="1"/>
        <v>5500</v>
      </c>
      <c r="F87" s="41"/>
      <c r="G87" s="41"/>
      <c r="H87" s="41"/>
      <c r="I87" s="27"/>
      <c r="J87" s="27"/>
      <c r="K87" s="28"/>
    </row>
    <row r="88" spans="1:11" ht="47.25">
      <c r="A88" s="43">
        <v>78</v>
      </c>
      <c r="B88" s="17" t="s">
        <v>91</v>
      </c>
      <c r="C88" s="24">
        <f>300-100-100</f>
        <v>100</v>
      </c>
      <c r="D88" s="25">
        <v>85</v>
      </c>
      <c r="E88" s="26">
        <f t="shared" si="1"/>
        <v>8500</v>
      </c>
      <c r="F88" s="41"/>
      <c r="G88" s="41"/>
      <c r="H88" s="41"/>
      <c r="I88" s="27">
        <v>6200</v>
      </c>
      <c r="J88" s="30" t="s">
        <v>107</v>
      </c>
      <c r="K88" s="28" t="s">
        <v>11</v>
      </c>
    </row>
    <row r="89" spans="1:11" ht="47.25">
      <c r="A89" s="43">
        <v>79</v>
      </c>
      <c r="B89" s="18" t="s">
        <v>92</v>
      </c>
      <c r="C89" s="24">
        <v>10</v>
      </c>
      <c r="D89" s="25">
        <v>550</v>
      </c>
      <c r="E89" s="26">
        <f t="shared" si="1"/>
        <v>5500</v>
      </c>
      <c r="F89" s="41"/>
      <c r="G89" s="41"/>
      <c r="H89" s="41"/>
      <c r="I89" s="27">
        <v>5120</v>
      </c>
      <c r="J89" s="30" t="s">
        <v>107</v>
      </c>
      <c r="K89" s="28" t="s">
        <v>11</v>
      </c>
    </row>
    <row r="90" spans="1:11" ht="47.25">
      <c r="A90" s="43">
        <v>80</v>
      </c>
      <c r="B90" s="18" t="s">
        <v>93</v>
      </c>
      <c r="C90" s="24">
        <v>1</v>
      </c>
      <c r="D90" s="25">
        <v>43800</v>
      </c>
      <c r="E90" s="26">
        <f t="shared" si="1"/>
        <v>43800</v>
      </c>
      <c r="F90" s="41"/>
      <c r="G90" s="41"/>
      <c r="H90" s="41"/>
      <c r="I90" s="27">
        <v>37540</v>
      </c>
      <c r="J90" s="30" t="s">
        <v>107</v>
      </c>
      <c r="K90" s="28" t="s">
        <v>11</v>
      </c>
    </row>
    <row r="91" spans="1:11" ht="47.25">
      <c r="A91" s="37">
        <v>81</v>
      </c>
      <c r="B91" s="18" t="s">
        <v>94</v>
      </c>
      <c r="C91" s="24">
        <v>5</v>
      </c>
      <c r="D91" s="25">
        <v>3250</v>
      </c>
      <c r="E91" s="26">
        <f t="shared" si="1"/>
        <v>16250</v>
      </c>
      <c r="F91" s="41">
        <v>16000</v>
      </c>
      <c r="G91" s="41"/>
      <c r="H91" s="41"/>
      <c r="I91" s="27">
        <v>6445</v>
      </c>
      <c r="J91" s="30" t="s">
        <v>107</v>
      </c>
      <c r="K91" s="28" t="s">
        <v>111</v>
      </c>
    </row>
    <row r="92" spans="1:11" ht="47.25">
      <c r="A92" s="43">
        <v>82</v>
      </c>
      <c r="B92" s="18" t="s">
        <v>95</v>
      </c>
      <c r="C92" s="24">
        <v>4</v>
      </c>
      <c r="D92" s="25">
        <v>3250</v>
      </c>
      <c r="E92" s="26">
        <f t="shared" si="1"/>
        <v>13000</v>
      </c>
      <c r="F92" s="41">
        <v>12800</v>
      </c>
      <c r="G92" s="41"/>
      <c r="H92" s="41"/>
      <c r="I92" s="27">
        <v>6774</v>
      </c>
      <c r="J92" s="30" t="s">
        <v>107</v>
      </c>
      <c r="K92" s="28" t="s">
        <v>111</v>
      </c>
    </row>
    <row r="93" spans="1:11" ht="24">
      <c r="A93" s="43">
        <v>83</v>
      </c>
      <c r="B93" s="18" t="s">
        <v>96</v>
      </c>
      <c r="C93" s="24">
        <v>1</v>
      </c>
      <c r="D93" s="25">
        <v>5830</v>
      </c>
      <c r="E93" s="26">
        <f t="shared" si="1"/>
        <v>5830</v>
      </c>
      <c r="F93" s="41"/>
      <c r="G93" s="41"/>
      <c r="H93" s="41"/>
      <c r="I93" s="27"/>
      <c r="J93" s="30"/>
      <c r="K93" s="28"/>
    </row>
    <row r="94" spans="1:11" ht="47.25">
      <c r="A94" s="43">
        <v>84</v>
      </c>
      <c r="B94" s="18" t="s">
        <v>97</v>
      </c>
      <c r="C94" s="24">
        <v>15</v>
      </c>
      <c r="D94" s="25">
        <v>954</v>
      </c>
      <c r="E94" s="26">
        <f t="shared" si="1"/>
        <v>14310</v>
      </c>
      <c r="F94" s="41"/>
      <c r="G94" s="41"/>
      <c r="H94" s="41"/>
      <c r="I94" s="27">
        <v>8385</v>
      </c>
      <c r="J94" s="30" t="s">
        <v>107</v>
      </c>
      <c r="K94" s="28" t="s">
        <v>11</v>
      </c>
    </row>
    <row r="95" spans="1:11" ht="47.25">
      <c r="A95" s="43">
        <v>85</v>
      </c>
      <c r="B95" s="18" t="s">
        <v>98</v>
      </c>
      <c r="C95" s="24">
        <v>15</v>
      </c>
      <c r="D95" s="25">
        <v>3780</v>
      </c>
      <c r="E95" s="26">
        <f t="shared" si="1"/>
        <v>56700</v>
      </c>
      <c r="F95" s="41"/>
      <c r="G95" s="41"/>
      <c r="H95" s="41"/>
      <c r="I95" s="27">
        <v>8385</v>
      </c>
      <c r="J95" s="30" t="s">
        <v>107</v>
      </c>
      <c r="K95" s="28" t="s">
        <v>11</v>
      </c>
    </row>
    <row r="96" spans="1:11" ht="47.25">
      <c r="A96" s="37">
        <v>86</v>
      </c>
      <c r="B96" s="18" t="s">
        <v>99</v>
      </c>
      <c r="C96" s="24">
        <v>15</v>
      </c>
      <c r="D96" s="25">
        <v>1170</v>
      </c>
      <c r="E96" s="26">
        <f t="shared" si="1"/>
        <v>17550</v>
      </c>
      <c r="F96" s="41"/>
      <c r="G96" s="41"/>
      <c r="H96" s="41"/>
      <c r="I96" s="27">
        <v>9975</v>
      </c>
      <c r="J96" s="30" t="s">
        <v>107</v>
      </c>
      <c r="K96" s="28" t="s">
        <v>11</v>
      </c>
    </row>
    <row r="97" spans="1:11" ht="24">
      <c r="A97" s="43">
        <v>87</v>
      </c>
      <c r="B97" s="18" t="s">
        <v>100</v>
      </c>
      <c r="C97" s="24">
        <v>1</v>
      </c>
      <c r="D97" s="25">
        <v>2325</v>
      </c>
      <c r="E97" s="26">
        <f t="shared" si="1"/>
        <v>2325</v>
      </c>
      <c r="F97" s="41"/>
      <c r="G97" s="41"/>
      <c r="H97" s="41"/>
      <c r="I97" s="27"/>
      <c r="J97" s="27"/>
      <c r="K97" s="28"/>
    </row>
    <row r="98" spans="1:11" ht="36">
      <c r="A98" s="43">
        <v>88</v>
      </c>
      <c r="B98" s="17" t="s">
        <v>101</v>
      </c>
      <c r="C98" s="24">
        <v>3</v>
      </c>
      <c r="D98" s="25">
        <v>18900</v>
      </c>
      <c r="E98" s="26">
        <f t="shared" si="1"/>
        <v>56700</v>
      </c>
      <c r="F98" s="41"/>
      <c r="G98" s="41"/>
      <c r="H98" s="41"/>
      <c r="I98" s="27"/>
      <c r="J98" s="27"/>
      <c r="K98" s="28"/>
    </row>
    <row r="99" spans="1:11" ht="47.25">
      <c r="A99" s="43">
        <v>89</v>
      </c>
      <c r="B99" s="17" t="s">
        <v>102</v>
      </c>
      <c r="C99" s="24">
        <v>300</v>
      </c>
      <c r="D99" s="25">
        <v>13</v>
      </c>
      <c r="E99" s="26">
        <f t="shared" si="1"/>
        <v>3900</v>
      </c>
      <c r="F99" s="41"/>
      <c r="G99" s="41"/>
      <c r="H99" s="41"/>
      <c r="I99" s="27">
        <v>3150</v>
      </c>
      <c r="J99" s="30" t="s">
        <v>107</v>
      </c>
      <c r="K99" s="28" t="s">
        <v>11</v>
      </c>
    </row>
    <row r="100" spans="1:11" ht="47.25">
      <c r="A100" s="43">
        <v>90</v>
      </c>
      <c r="B100" s="17" t="s">
        <v>103</v>
      </c>
      <c r="C100" s="24">
        <v>4</v>
      </c>
      <c r="D100" s="25">
        <v>7800</v>
      </c>
      <c r="E100" s="26">
        <f t="shared" si="1"/>
        <v>31200</v>
      </c>
      <c r="F100" s="41"/>
      <c r="G100" s="41"/>
      <c r="H100" s="41"/>
      <c r="I100" s="27">
        <v>30800</v>
      </c>
      <c r="J100" s="30" t="s">
        <v>107</v>
      </c>
      <c r="K100" s="28" t="s">
        <v>11</v>
      </c>
    </row>
    <row r="101" spans="1:11" ht="47.25">
      <c r="A101" s="37">
        <v>91</v>
      </c>
      <c r="B101" s="17" t="s">
        <v>104</v>
      </c>
      <c r="C101" s="24">
        <v>6</v>
      </c>
      <c r="D101" s="25">
        <v>385</v>
      </c>
      <c r="E101" s="26">
        <f t="shared" si="1"/>
        <v>2310</v>
      </c>
      <c r="F101" s="41"/>
      <c r="G101" s="41"/>
      <c r="H101" s="41"/>
      <c r="I101" s="27">
        <v>1794</v>
      </c>
      <c r="J101" s="30" t="s">
        <v>107</v>
      </c>
      <c r="K101" s="28" t="s">
        <v>11</v>
      </c>
    </row>
    <row r="102" spans="1:11" ht="47.25">
      <c r="A102" s="43">
        <v>92</v>
      </c>
      <c r="B102" s="17" t="s">
        <v>105</v>
      </c>
      <c r="C102" s="24">
        <v>6</v>
      </c>
      <c r="D102" s="25">
        <v>900</v>
      </c>
      <c r="E102" s="26">
        <f t="shared" si="1"/>
        <v>5400</v>
      </c>
      <c r="F102" s="41"/>
      <c r="G102" s="41"/>
      <c r="H102" s="41"/>
      <c r="I102" s="27">
        <v>4050</v>
      </c>
      <c r="J102" s="30" t="s">
        <v>107</v>
      </c>
      <c r="K102" s="28" t="s">
        <v>11</v>
      </c>
    </row>
    <row r="103" spans="1:11" ht="47.25">
      <c r="A103" s="43">
        <v>93</v>
      </c>
      <c r="B103" s="22" t="s">
        <v>106</v>
      </c>
      <c r="C103" s="33">
        <v>2</v>
      </c>
      <c r="D103" s="34">
        <v>25200</v>
      </c>
      <c r="E103" s="26">
        <f t="shared" si="1"/>
        <v>50400</v>
      </c>
      <c r="F103" s="41"/>
      <c r="G103" s="41"/>
      <c r="H103" s="41"/>
      <c r="I103" s="27">
        <v>48000</v>
      </c>
      <c r="J103" s="30" t="s">
        <v>107</v>
      </c>
      <c r="K103" s="28" t="s">
        <v>11</v>
      </c>
    </row>
    <row r="104" spans="1:11">
      <c r="A104" s="16"/>
      <c r="B104" s="23" t="s">
        <v>10</v>
      </c>
      <c r="C104" s="35"/>
      <c r="D104" s="36"/>
      <c r="E104" s="37">
        <f>SUM(E11:E103)</f>
        <v>6202795.6144000003</v>
      </c>
      <c r="F104" s="42">
        <v>179600</v>
      </c>
      <c r="G104" s="42">
        <f>SUM(G11:G103)</f>
        <v>1881045</v>
      </c>
      <c r="H104" s="42">
        <v>4300</v>
      </c>
      <c r="I104" s="27">
        <v>2512861</v>
      </c>
      <c r="J104" s="27"/>
      <c r="K104" s="28"/>
    </row>
    <row r="105" spans="1:11">
      <c r="I105" s="44"/>
    </row>
    <row r="106" spans="1:11">
      <c r="A106" t="s">
        <v>125</v>
      </c>
      <c r="C106" s="6"/>
      <c r="D106" s="6"/>
      <c r="E106" s="6"/>
      <c r="F106" s="6"/>
      <c r="G106" s="6"/>
      <c r="H106" s="6"/>
      <c r="I106" s="6"/>
    </row>
    <row r="107" spans="1:11">
      <c r="A107" t="s">
        <v>126</v>
      </c>
      <c r="C107" s="6"/>
      <c r="D107" s="6"/>
      <c r="E107" s="6"/>
      <c r="F107" s="6"/>
      <c r="G107" s="6"/>
      <c r="H107" s="6"/>
      <c r="I107" s="6"/>
    </row>
    <row r="108" spans="1:11">
      <c r="A108" t="s">
        <v>112</v>
      </c>
      <c r="C108" s="6"/>
      <c r="D108" s="6"/>
      <c r="E108" s="6"/>
      <c r="F108" s="6"/>
      <c r="G108" s="6"/>
      <c r="H108" s="6"/>
      <c r="I108" s="6"/>
    </row>
    <row r="109" spans="1:11">
      <c r="A109" t="s">
        <v>113</v>
      </c>
      <c r="C109" s="6"/>
      <c r="D109" s="6"/>
      <c r="E109" s="6"/>
      <c r="F109" s="6"/>
      <c r="G109" s="6"/>
      <c r="H109" s="6"/>
      <c r="I109" s="6"/>
    </row>
    <row r="110" spans="1:11">
      <c r="A110" t="s">
        <v>118</v>
      </c>
      <c r="C110" s="6"/>
      <c r="D110" s="6"/>
      <c r="E110" s="6"/>
      <c r="F110" s="6"/>
      <c r="G110" s="6"/>
      <c r="H110" s="6"/>
      <c r="I110" s="6"/>
    </row>
    <row r="111" spans="1:11">
      <c r="A111" t="s">
        <v>114</v>
      </c>
      <c r="C111" s="6"/>
      <c r="D111" s="6"/>
      <c r="E111" s="6"/>
      <c r="F111" s="6"/>
      <c r="G111" s="6"/>
      <c r="H111" s="6"/>
      <c r="I111" s="6"/>
    </row>
    <row r="112" spans="1:11">
      <c r="A112" t="s">
        <v>117</v>
      </c>
      <c r="C112" s="6"/>
      <c r="D112" s="6"/>
      <c r="E112" s="6"/>
      <c r="F112" s="6"/>
      <c r="G112" s="6"/>
      <c r="H112" s="6"/>
      <c r="I112" s="6"/>
    </row>
    <row r="113" spans="1:9">
      <c r="A113" t="s">
        <v>115</v>
      </c>
      <c r="C113" s="6"/>
      <c r="D113" s="6"/>
      <c r="E113" s="6"/>
      <c r="F113" s="6"/>
      <c r="G113" s="6"/>
      <c r="H113" s="6"/>
      <c r="I113" s="6"/>
    </row>
    <row r="114" spans="1:9">
      <c r="A114" t="s">
        <v>116</v>
      </c>
      <c r="C114" s="6"/>
      <c r="D114" s="6"/>
      <c r="E114" s="6"/>
      <c r="F114" s="6"/>
      <c r="G114" s="6"/>
      <c r="H114" s="6"/>
      <c r="I114" s="6"/>
    </row>
    <row r="115" spans="1:9">
      <c r="A115" t="s">
        <v>127</v>
      </c>
      <c r="C115" s="6"/>
      <c r="D115" s="6"/>
      <c r="E115" s="6"/>
      <c r="F115" s="6"/>
      <c r="G115" s="6"/>
      <c r="H115" s="6"/>
      <c r="I115" s="6"/>
    </row>
    <row r="116" spans="1:9">
      <c r="A116" t="s">
        <v>128</v>
      </c>
      <c r="C116" s="6"/>
      <c r="D116" s="6"/>
      <c r="E116" s="6"/>
      <c r="F116" s="6"/>
      <c r="G116" s="6"/>
      <c r="H116" s="6"/>
      <c r="I116" s="6"/>
    </row>
    <row r="117" spans="1:9">
      <c r="A117" t="s">
        <v>129</v>
      </c>
      <c r="C117" s="6"/>
      <c r="D117" s="6"/>
      <c r="E117" s="6"/>
      <c r="F117" s="6"/>
      <c r="G117" s="6"/>
      <c r="H117" s="6"/>
      <c r="I117" s="6"/>
    </row>
    <row r="118" spans="1:9">
      <c r="A118" t="s">
        <v>130</v>
      </c>
      <c r="C118" s="6"/>
      <c r="D118" s="6"/>
      <c r="E118" s="6"/>
      <c r="F118" s="6"/>
      <c r="G118" s="6"/>
      <c r="H118" s="6"/>
      <c r="I118" s="6"/>
    </row>
    <row r="119" spans="1:9">
      <c r="C119" s="6"/>
      <c r="D119" s="6"/>
      <c r="E119" s="6"/>
      <c r="F119" s="6"/>
      <c r="G119" s="6"/>
      <c r="H119" s="6"/>
      <c r="I119" s="6"/>
    </row>
    <row r="120" spans="1:9">
      <c r="A120" t="s">
        <v>120</v>
      </c>
      <c r="C120" s="6"/>
      <c r="D120" s="6"/>
      <c r="E120" s="6"/>
      <c r="F120" s="6"/>
      <c r="G120" s="6"/>
      <c r="H120" s="6"/>
      <c r="I120" s="6"/>
    </row>
    <row r="121" spans="1:9">
      <c r="A121" t="s">
        <v>119</v>
      </c>
      <c r="C121" s="6"/>
      <c r="D121" s="6"/>
      <c r="E121" s="6"/>
      <c r="F121" s="6"/>
      <c r="G121" s="6"/>
      <c r="H121" s="6"/>
      <c r="I121" s="6"/>
    </row>
    <row r="122" spans="1:9">
      <c r="A122" t="s">
        <v>121</v>
      </c>
      <c r="C122" s="6"/>
      <c r="D122" s="6"/>
      <c r="E122" s="6"/>
      <c r="F122" s="6"/>
      <c r="G122" s="6"/>
      <c r="H122" s="6"/>
      <c r="I122" s="6"/>
    </row>
    <row r="123" spans="1:9">
      <c r="C123" s="6"/>
      <c r="D123" s="6"/>
      <c r="E123" s="6"/>
      <c r="F123" s="6"/>
      <c r="G123" s="6"/>
      <c r="H123" s="6"/>
      <c r="I123" s="6"/>
    </row>
    <row r="124" spans="1:9">
      <c r="A124" t="s">
        <v>122</v>
      </c>
      <c r="C124" s="6"/>
      <c r="D124" s="6"/>
      <c r="E124" s="6"/>
      <c r="F124" s="6"/>
      <c r="G124" s="6"/>
      <c r="H124" s="6"/>
      <c r="I124" s="6"/>
    </row>
    <row r="126" spans="1:9">
      <c r="B126" s="4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2018-05-19T04:02:44Z</dcterms:modified>
</cp:coreProperties>
</file>